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070" windowHeight="10740" tabRatio="601"/>
  </bookViews>
  <sheets>
    <sheet name="1411" sheetId="1" r:id="rId1"/>
  </sheets>
  <definedNames>
    <definedName name="_xlnm.Print_Area" localSheetId="0">'1411'!$A$1:$R$40</definedName>
  </definedNames>
  <calcPr calcId="171027"/>
</workbook>
</file>

<file path=xl/calcChain.xml><?xml version="1.0" encoding="utf-8"?>
<calcChain xmlns="http://schemas.openxmlformats.org/spreadsheetml/2006/main">
  <c r="A49" i="1" l="1"/>
  <c r="A50" i="1"/>
  <c r="A51" i="1"/>
  <c r="A52" i="1"/>
  <c r="A53" i="1"/>
  <c r="A54" i="1"/>
  <c r="A55" i="1"/>
  <c r="A56" i="1"/>
  <c r="A57" i="1"/>
  <c r="A58" i="1"/>
  <c r="C49" i="1"/>
  <c r="C50" i="1"/>
  <c r="C51" i="1"/>
  <c r="C52" i="1"/>
  <c r="C53" i="1"/>
  <c r="C54" i="1"/>
  <c r="C55" i="1"/>
  <c r="C56" i="1"/>
  <c r="C57" i="1"/>
  <c r="C58" i="1"/>
  <c r="C39" i="1" l="1"/>
  <c r="I14" i="1"/>
  <c r="I16" i="1"/>
  <c r="E30" i="1" l="1"/>
  <c r="E32" i="1"/>
  <c r="C32" i="1"/>
  <c r="S49" i="1" l="1"/>
  <c r="S50" i="1"/>
  <c r="S51" i="1"/>
  <c r="S52" i="1"/>
  <c r="S53" i="1"/>
  <c r="S54" i="1"/>
  <c r="S55" i="1"/>
  <c r="S56" i="1"/>
  <c r="S57" i="1"/>
  <c r="S58" i="1"/>
  <c r="O49" i="1"/>
  <c r="K50" i="1"/>
  <c r="G51" i="1"/>
  <c r="R52" i="1"/>
  <c r="O53" i="1"/>
  <c r="G54" i="1"/>
  <c r="R55" i="1"/>
  <c r="O56" i="1"/>
  <c r="K57" i="1"/>
  <c r="G58" i="1"/>
  <c r="K54" i="1" l="1"/>
  <c r="R49" i="1"/>
  <c r="G55" i="1"/>
  <c r="K51" i="1"/>
  <c r="G52" i="1"/>
  <c r="R56" i="1"/>
  <c r="K58" i="1"/>
  <c r="R53" i="1"/>
  <c r="O50" i="1"/>
  <c r="G57" i="1"/>
  <c r="G50" i="1"/>
  <c r="K56" i="1"/>
  <c r="K53" i="1"/>
  <c r="K49" i="1"/>
  <c r="O55" i="1"/>
  <c r="O52" i="1"/>
  <c r="R58" i="1"/>
  <c r="R54" i="1"/>
  <c r="R51" i="1"/>
  <c r="O57" i="1"/>
  <c r="G56" i="1"/>
  <c r="G53" i="1"/>
  <c r="G49" i="1"/>
  <c r="K55" i="1"/>
  <c r="K52" i="1"/>
  <c r="O58" i="1"/>
  <c r="O54" i="1"/>
  <c r="O51" i="1"/>
  <c r="R57" i="1"/>
  <c r="R50" i="1"/>
  <c r="I40" i="1"/>
  <c r="G40" i="1"/>
  <c r="P59" i="1"/>
  <c r="M59" i="1"/>
  <c r="I59" i="1"/>
  <c r="E59" i="1"/>
  <c r="I20" i="1"/>
  <c r="T57" i="1" s="1"/>
  <c r="V57" i="1" s="1"/>
  <c r="G31" i="1" l="1"/>
  <c r="G33" i="1" s="1"/>
  <c r="M32" i="1"/>
  <c r="M30" i="1"/>
  <c r="I12" i="1"/>
  <c r="T49" i="1" s="1"/>
  <c r="V49" i="1" s="1"/>
  <c r="I13" i="1"/>
  <c r="T50" i="1" s="1"/>
  <c r="V50" i="1" s="1"/>
  <c r="T51" i="1"/>
  <c r="V51" i="1" s="1"/>
  <c r="I15" i="1"/>
  <c r="T52" i="1" s="1"/>
  <c r="V52" i="1" s="1"/>
  <c r="T53" i="1"/>
  <c r="V53" i="1" s="1"/>
  <c r="I17" i="1"/>
  <c r="T54" i="1" s="1"/>
  <c r="V54" i="1" s="1"/>
  <c r="I18" i="1"/>
  <c r="T55" i="1" s="1"/>
  <c r="V55" i="1" s="1"/>
  <c r="I19" i="1"/>
  <c r="T56" i="1" s="1"/>
  <c r="V56" i="1" s="1"/>
  <c r="I21" i="1"/>
  <c r="T58" i="1" s="1"/>
  <c r="V58" i="1" s="1"/>
  <c r="G39" i="1"/>
  <c r="K9" i="1"/>
  <c r="S48" i="1"/>
  <c r="C48" i="1"/>
  <c r="K48" i="1" s="1"/>
  <c r="I11" i="1"/>
  <c r="T48" i="1" s="1"/>
  <c r="G38" i="1"/>
  <c r="G37" i="1"/>
  <c r="C40" i="1"/>
  <c r="C38" i="1"/>
  <c r="C37" i="1"/>
  <c r="A47" i="1"/>
  <c r="A48" i="1"/>
  <c r="G6" i="1"/>
  <c r="K14" i="1" l="1"/>
  <c r="E39" i="1" s="1"/>
  <c r="K28" i="1"/>
  <c r="K29" i="1"/>
  <c r="K26" i="1"/>
  <c r="K27" i="1"/>
  <c r="E14" i="1"/>
  <c r="K22" i="1"/>
  <c r="M22" i="1" s="1"/>
  <c r="K16" i="1"/>
  <c r="K59" i="1"/>
  <c r="K13" i="1"/>
  <c r="E13" i="1" s="1"/>
  <c r="K25" i="1"/>
  <c r="M25" i="1" s="1"/>
  <c r="K23" i="1"/>
  <c r="M23" i="1" s="1"/>
  <c r="K24" i="1"/>
  <c r="K20" i="1"/>
  <c r="K19" i="1"/>
  <c r="K15" i="1"/>
  <c r="E15" i="1" s="1"/>
  <c r="O48" i="1"/>
  <c r="O59" i="1" s="1"/>
  <c r="G48" i="1"/>
  <c r="G59" i="1" s="1"/>
  <c r="K11" i="1"/>
  <c r="E37" i="1" s="1"/>
  <c r="K17" i="1"/>
  <c r="R48" i="1"/>
  <c r="R59" i="1" s="1"/>
  <c r="K12" i="1"/>
  <c r="K18" i="1"/>
  <c r="E18" i="1" s="1"/>
  <c r="I31" i="1"/>
  <c r="I33" i="1" s="1"/>
  <c r="K21" i="1"/>
  <c r="E21" i="1" s="1"/>
  <c r="V48" i="1"/>
  <c r="M27" i="1" l="1"/>
  <c r="E27" i="1"/>
  <c r="I39" i="1"/>
  <c r="M26" i="1"/>
  <c r="E26" i="1"/>
  <c r="M29" i="1"/>
  <c r="E29" i="1"/>
  <c r="M28" i="1"/>
  <c r="E28" i="1"/>
  <c r="M14" i="1"/>
  <c r="I38" i="1"/>
  <c r="E12" i="1"/>
  <c r="E38" i="1"/>
  <c r="E22" i="1"/>
  <c r="E16" i="1"/>
  <c r="M16" i="1"/>
  <c r="E23" i="1"/>
  <c r="M13" i="1"/>
  <c r="M15" i="1"/>
  <c r="M20" i="1"/>
  <c r="E20" i="1"/>
  <c r="E24" i="1"/>
  <c r="M24" i="1"/>
  <c r="E25" i="1"/>
  <c r="M18" i="1"/>
  <c r="M19" i="1"/>
  <c r="E19" i="1"/>
  <c r="E40" i="1"/>
  <c r="M12" i="1"/>
  <c r="M17" i="1"/>
  <c r="E17" i="1"/>
  <c r="E11" i="1"/>
  <c r="M11" i="1"/>
  <c r="K31" i="1"/>
  <c r="E31" i="1" s="1"/>
  <c r="M21" i="1"/>
  <c r="I37" i="1"/>
  <c r="T60" i="1"/>
  <c r="M31" i="1" l="1"/>
  <c r="M33" i="1" s="1"/>
  <c r="K6" i="1" s="1"/>
  <c r="K33" i="1"/>
  <c r="E33" i="1" s="1"/>
  <c r="O27" i="1" l="1"/>
  <c r="O28" i="1"/>
  <c r="O29" i="1"/>
  <c r="O14" i="1"/>
  <c r="O16" i="1"/>
  <c r="O23" i="1"/>
  <c r="O25" i="1"/>
  <c r="O24" i="1"/>
  <c r="O11" i="1"/>
  <c r="O20" i="1"/>
  <c r="O21" i="1"/>
  <c r="O30" i="1"/>
  <c r="O6" i="1"/>
  <c r="O17" i="1"/>
  <c r="O15" i="1"/>
  <c r="O19" i="1"/>
  <c r="O26" i="1"/>
  <c r="O18" i="1"/>
  <c r="O12" i="1"/>
  <c r="O32" i="1"/>
  <c r="R32" i="1" s="1"/>
  <c r="O13" i="1"/>
  <c r="O22" i="1"/>
  <c r="R25" i="1" l="1"/>
  <c r="R30" i="1"/>
  <c r="R21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<sst xmlns="http://schemas.openxmlformats.org/spreadsheetml/2006/main" count="123" uniqueCount="55">
  <si>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</si>
  <si>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</si>
  <si>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</si>
  <si>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</si>
  <si>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</si>
  <si>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</si>
  <si>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</si>
  <si>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</si>
  <si>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</si>
  <si>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</si>
  <si>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</si>
  <si>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</si>
  <si>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</si>
  <si>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</si>
  <si>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</si>
  <si>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</si>
  <si>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</si>
  <si>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</si>
  <si>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</si>
  <si>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</si>
  <si>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</si>
  <si>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</si>
  <si>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</si>
  <si>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</si>
  <si>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</si>
  <si>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</si>
  <si>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</si>
  <si>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</si>
  <si>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</si>
  <si>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</si>
  <si>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</si>
  <si>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</si>
  <si>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</si>
  <si>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</si>
  <si>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</si>
  <si>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</si>
  <si>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</si>
  <si>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</si>
  <si>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</si>
  <si>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INSTANT GAME #1411 - "MONEY TREE"</t>
  </si>
  <si>
    <t>TREE = DOUBLE</t>
  </si>
  <si>
    <t>$2 TREE</t>
  </si>
  <si>
    <t>$5 TREE</t>
  </si>
  <si>
    <t>$2x5</t>
  </si>
  <si>
    <t>$10 TREE</t>
  </si>
  <si>
    <t>$2x10</t>
  </si>
  <si>
    <t>$5x10</t>
  </si>
  <si>
    <r>
      <t xml:space="preserve">($5x2) + </t>
    </r>
    <r>
      <rPr>
        <b/>
        <sz val="10"/>
        <color rgb="FFFF0000"/>
        <rFont val="Arial"/>
        <family val="2"/>
      </rPr>
      <t>$20 TREE</t>
    </r>
  </si>
  <si>
    <t>$50 TREE</t>
  </si>
  <si>
    <t>$10x10</t>
  </si>
  <si>
    <t>($5x2) + ($10x2) + $20 + $50</t>
  </si>
  <si>
    <t>HIGH</t>
  </si>
  <si>
    <r>
      <t xml:space="preserve">$2 + </t>
    </r>
    <r>
      <rPr>
        <b/>
        <sz val="10"/>
        <color rgb="FFFF0000"/>
        <rFont val="Arial"/>
        <family val="2"/>
      </rPr>
      <t>($4 TREE</t>
    </r>
    <r>
      <rPr>
        <sz val="10"/>
        <color rgb="FFFF0000"/>
        <rFont val="Arial"/>
        <family val="2"/>
      </rPr>
      <t>)</t>
    </r>
    <r>
      <rPr>
        <sz val="10"/>
        <rFont val="Arial"/>
        <family val="2"/>
      </rPr>
      <t xml:space="preserve"> + ($5x2)</t>
    </r>
  </si>
  <si>
    <r>
      <t xml:space="preserve">($2x5) + ($10x2) + </t>
    </r>
    <r>
      <rPr>
        <b/>
        <sz val="10"/>
        <color rgb="FFFF0000"/>
        <rFont val="Arial"/>
        <family val="2"/>
      </rPr>
      <t>$10 TREE</t>
    </r>
  </si>
  <si>
    <t>JUNE 7, 2017 -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</si>
</sst>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11">
    <font>
      <sz val="10"/>
      <name val="Geneva"/>
    </font>
    <font>
      <sz val="10"/>
      <name val="Geneva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0"/>
      <color rgb="FF7030A0"/>
      <name val="Arial"/>
      <family val="2"/>
    </font>
    <font>
      <b/>
      <sz val="10"/>
      <color rgb="FFFF0000"/>
      <name val="Arial"/>
      <family val="2"/>
    </font>
    <font>
      <b/>
      <sz val="10"/>
      <color rgb="FF7030A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7">
    <xf numFmtId="0" fontId="0" fillId="0" borderId="0" xfId="0"/>
    <xf numFmtId="0" fontId="3" fillId="0" borderId="1" xfId="0" applyFont="1" applyBorder="1"/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5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" fontId="3" fillId="0" borderId="2" xfId="0" applyNumberFormat="1" applyFont="1" applyBorder="1" applyAlignment="1">
      <alignment horizontal="center"/>
    </xf>
    <xf numFmtId="5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42" fontId="3" fillId="0" borderId="0" xfId="0" applyNumberFormat="1" applyFont="1" applyBorder="1" applyAlignment="1">
      <alignment horizontal="right"/>
    </xf>
    <xf numFmtId="5" fontId="3" fillId="0" borderId="0" xfId="0" applyNumberFormat="1" applyFont="1" applyBorder="1"/>
    <xf numFmtId="10" fontId="3" fillId="0" borderId="0" xfId="0" applyNumberFormat="1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5" fontId="3" fillId="0" borderId="3" xfId="0" applyNumberFormat="1" applyFont="1" applyBorder="1"/>
    <xf numFmtId="10" fontId="3" fillId="0" borderId="3" xfId="0" applyNumberFormat="1" applyFont="1" applyBorder="1"/>
    <xf numFmtId="0" fontId="5" fillId="0" borderId="0" xfId="0" applyFont="1" applyBorder="1"/>
    <xf numFmtId="166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/>
    <xf numFmtId="0" fontId="2" fillId="0" borderId="0" xfId="0" applyFont="1" applyBorder="1"/>
    <xf numFmtId="10" fontId="3" fillId="0" borderId="0" xfId="0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8" fontId="3" fillId="0" borderId="0" xfId="1" applyNumberFormat="1" applyFont="1" applyBorder="1" applyAlignment="1">
      <alignment horizontal="center"/>
    </xf>
    <xf numFmtId="38" fontId="3" fillId="0" borderId="2" xfId="1" applyNumberFormat="1" applyFont="1" applyBorder="1" applyAlignment="1">
      <alignment horizontal="center"/>
    </xf>
    <xf numFmtId="38" fontId="3" fillId="0" borderId="3" xfId="1" applyNumberFormat="1" applyFont="1" applyBorder="1" applyAlignment="1">
      <alignment horizontal="center"/>
    </xf>
    <xf numFmtId="38" fontId="4" fillId="0" borderId="0" xfId="1" applyNumberFormat="1" applyFont="1" applyBorder="1" applyAlignment="1">
      <alignment horizontal="center"/>
    </xf>
    <xf numFmtId="38" fontId="3" fillId="0" borderId="0" xfId="1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0" xfId="0" applyFont="1"/>
    <xf numFmtId="6" fontId="3" fillId="0" borderId="0" xfId="2" applyNumberFormat="1" applyFont="1"/>
    <xf numFmtId="42" fontId="3" fillId="0" borderId="0" xfId="0" applyNumberFormat="1" applyFont="1"/>
    <xf numFmtId="10" fontId="3" fillId="0" borderId="0" xfId="3" applyNumberFormat="1" applyFont="1"/>
    <xf numFmtId="0" fontId="5" fillId="0" borderId="0" xfId="0" applyFont="1"/>
    <xf numFmtId="8" fontId="3" fillId="0" borderId="0" xfId="2" applyFont="1"/>
    <xf numFmtId="38" fontId="3" fillId="0" borderId="0" xfId="1" applyNumberFormat="1" applyFont="1"/>
    <xf numFmtId="8" fontId="3" fillId="0" borderId="0" xfId="2" applyFont="1" applyBorder="1"/>
    <xf numFmtId="38" fontId="3" fillId="0" borderId="0" xfId="1" applyNumberFormat="1" applyFont="1" applyBorder="1"/>
    <xf numFmtId="0" fontId="3" fillId="0" borderId="0" xfId="0" applyFont="1" applyAlignment="1">
      <alignment horizontal="center"/>
    </xf>
    <xf numFmtId="10" fontId="3" fillId="0" borderId="0" xfId="0" applyNumberFormat="1" applyFont="1"/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3" fontId="3" fillId="0" borderId="0" xfId="0" applyNumberFormat="1" applyFont="1"/>
    <xf numFmtId="38" fontId="3" fillId="0" borderId="0" xfId="1" applyNumberFormat="1" applyFont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9" fontId="2" fillId="0" borderId="0" xfId="0" applyNumberFormat="1" applyFont="1" applyBorder="1"/>
    <xf numFmtId="168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2" fontId="3" fillId="0" borderId="0" xfId="0" applyNumberFormat="1" applyFont="1"/>
    <xf numFmtId="0" fontId="2" fillId="0" borderId="0" xfId="0" applyFont="1" applyBorder="1" applyAlignment="1">
      <alignment horizontal="right"/>
    </xf>
    <xf numFmtId="167" fontId="3" fillId="0" borderId="3" xfId="0" applyNumberFormat="1" applyFont="1" applyBorder="1" applyAlignment="1">
      <alignment horizontal="center"/>
    </xf>
    <xf numFmtId="0" fontId="4" fillId="0" borderId="1" xfId="0" applyFont="1" applyBorder="1"/>
    <xf numFmtId="42" fontId="3" fillId="0" borderId="0" xfId="0" applyNumberFormat="1" applyFont="1" applyBorder="1" applyAlignment="1">
      <alignment horizontal="left"/>
    </xf>
    <xf numFmtId="42" fontId="3" fillId="0" borderId="3" xfId="0" applyNumberFormat="1" applyFont="1" applyBorder="1" applyAlignment="1">
      <alignment horizontal="left"/>
    </xf>
    <xf numFmtId="42" fontId="3" fillId="0" borderId="0" xfId="0" applyNumberFormat="1" applyFont="1" applyBorder="1"/>
    <xf numFmtId="5" fontId="3" fillId="0" borderId="0" xfId="0" applyNumberFormat="1" applyFont="1" applyBorder="1" applyAlignment="1">
      <alignment horizontal="left"/>
    </xf>
    <xf numFmtId="3" fontId="3" fillId="0" borderId="3" xfId="0" applyNumberFormat="1" applyFont="1" applyBorder="1"/>
    <xf numFmtId="38" fontId="3" fillId="0" borderId="0" xfId="1" applyNumberFormat="1" applyFont="1" applyBorder="1" applyAlignment="1">
      <alignment horizontal="center"/>
    </xf>
    <xf numFmtId="168" fontId="3" fillId="0" borderId="5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left"/>
    </xf>
    <xf numFmtId="168" fontId="3" fillId="0" borderId="2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left"/>
    </xf>
    <xf numFmtId="0" fontId="6" fillId="0" borderId="1" xfId="0" applyFont="1" applyBorder="1" applyAlignment="1"/>
    <xf numFmtId="0" fontId="6" fillId="0" borderId="0" xfId="0" applyFont="1" applyBorder="1" applyAlignment="1"/>
    <xf numFmtId="49" fontId="6" fillId="0" borderId="0" xfId="0" applyNumberFormat="1" applyFont="1" applyBorder="1" applyAlignment="1"/>
    <xf numFmtId="0" fontId="3" fillId="0" borderId="4" xfId="0" applyFont="1" applyBorder="1" applyAlignment="1">
      <alignment horizontal="centerContinuous"/>
    </xf>
    <xf numFmtId="0" fontId="3" fillId="0" borderId="14" xfId="0" applyFont="1" applyBorder="1"/>
    <xf numFmtId="3" fontId="3" fillId="0" borderId="4" xfId="0" applyNumberFormat="1" applyFont="1" applyBorder="1" applyAlignment="1">
      <alignment horizontal="right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6" fontId="3" fillId="0" borderId="4" xfId="0" applyNumberFormat="1" applyFont="1" applyBorder="1" applyAlignment="1">
      <alignment horizontal="left"/>
    </xf>
    <xf numFmtId="10" fontId="3" fillId="0" borderId="14" xfId="0" applyNumberFormat="1" applyFont="1" applyBorder="1" applyAlignment="1">
      <alignment horizontal="center"/>
    </xf>
    <xf numFmtId="6" fontId="3" fillId="0" borderId="19" xfId="0" applyNumberFormat="1" applyFont="1" applyBorder="1" applyAlignment="1">
      <alignment horizontal="left"/>
    </xf>
    <xf numFmtId="10" fontId="3" fillId="0" borderId="20" xfId="0" applyNumberFormat="1" applyFont="1" applyBorder="1" applyAlignment="1">
      <alignment horizontal="center"/>
    </xf>
    <xf numFmtId="0" fontId="7" fillId="0" borderId="4" xfId="0" applyFont="1" applyBorder="1"/>
    <xf numFmtId="0" fontId="5" fillId="0" borderId="4" xfId="0" applyFont="1" applyBorder="1"/>
    <xf numFmtId="0" fontId="5" fillId="0" borderId="14" xfId="0" applyFont="1" applyBorder="1"/>
    <xf numFmtId="0" fontId="3" fillId="0" borderId="4" xfId="0" applyFont="1" applyBorder="1" applyAlignment="1">
      <alignment horizontal="right"/>
    </xf>
    <xf numFmtId="5" fontId="3" fillId="0" borderId="14" xfId="0" applyNumberFormat="1" applyFont="1" applyBorder="1" applyAlignment="1">
      <alignment horizontal="left"/>
    </xf>
    <xf numFmtId="168" fontId="3" fillId="0" borderId="16" xfId="0" applyNumberFormat="1" applyFont="1" applyBorder="1" applyAlignment="1">
      <alignment horizontal="left"/>
    </xf>
    <xf numFmtId="0" fontId="3" fillId="0" borderId="21" xfId="0" applyFont="1" applyBorder="1"/>
    <xf numFmtId="38" fontId="3" fillId="0" borderId="22" xfId="1" applyNumberFormat="1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6" fontId="3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42" fontId="3" fillId="0" borderId="0" xfId="0" applyNumberFormat="1" applyFont="1" applyFill="1" applyBorder="1" applyAlignment="1">
      <alignment horizontal="left"/>
    </xf>
    <xf numFmtId="5" fontId="3" fillId="0" borderId="0" xfId="0" applyNumberFormat="1" applyFont="1" applyFill="1" applyBorder="1"/>
    <xf numFmtId="10" fontId="3" fillId="0" borderId="0" xfId="0" applyNumberFormat="1" applyFont="1" applyFill="1" applyBorder="1" applyAlignment="1">
      <alignment horizontal="center"/>
    </xf>
    <xf numFmtId="10" fontId="3" fillId="0" borderId="0" xfId="0" applyNumberFormat="1" applyFont="1" applyFill="1" applyBorder="1"/>
    <xf numFmtId="0" fontId="3" fillId="0" borderId="14" xfId="0" applyFont="1" applyFill="1" applyBorder="1" applyAlignment="1">
      <alignment horizontal="center"/>
    </xf>
    <xf numFmtId="10" fontId="3" fillId="0" borderId="14" xfId="0" applyNumberFormat="1" applyFont="1" applyFill="1" applyBorder="1" applyAlignment="1">
      <alignment horizontal="center"/>
    </xf>
    <xf numFmtId="169" fontId="3" fillId="0" borderId="0" xfId="0" applyNumberFormat="1" applyFont="1"/>
    <xf numFmtId="0" fontId="8" fillId="0" borderId="4" xfId="0" applyFont="1" applyBorder="1"/>
    <xf numFmtId="38" fontId="3" fillId="0" borderId="1" xfId="1" applyNumberFormat="1" applyFont="1" applyBorder="1" applyAlignment="1">
      <alignment horizontal="center"/>
    </xf>
    <xf numFmtId="38" fontId="4" fillId="0" borderId="0" xfId="1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5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/>
    <xf numFmtId="42" fontId="3" fillId="2" borderId="0" xfId="0" applyNumberFormat="1" applyFont="1" applyFill="1" applyBorder="1" applyAlignment="1">
      <alignment horizontal="left"/>
    </xf>
    <xf numFmtId="5" fontId="3" fillId="2" borderId="0" xfId="0" applyNumberFormat="1" applyFont="1" applyFill="1" applyBorder="1"/>
    <xf numFmtId="10" fontId="3" fillId="2" borderId="0" xfId="0" applyNumberFormat="1" applyFont="1" applyFill="1" applyBorder="1" applyAlignment="1">
      <alignment horizontal="center"/>
    </xf>
    <xf numFmtId="10" fontId="3" fillId="2" borderId="0" xfId="0" applyNumberFormat="1" applyFont="1" applyFill="1" applyBorder="1"/>
    <xf numFmtId="0" fontId="3" fillId="2" borderId="14" xfId="0" applyFont="1" applyFill="1" applyBorder="1" applyAlignment="1">
      <alignment horizontal="center"/>
    </xf>
    <xf numFmtId="38" fontId="4" fillId="2" borderId="0" xfId="1" applyNumberFormat="1" applyFont="1" applyFill="1" applyBorder="1" applyAlignment="1">
      <alignment horizontal="center"/>
    </xf>
    <xf numFmtId="10" fontId="3" fillId="2" borderId="14" xfId="0" applyNumberFormat="1" applyFont="1" applyFill="1" applyBorder="1" applyAlignment="1">
      <alignment horizontal="center"/>
    </xf>
    <xf numFmtId="0" fontId="3" fillId="2" borderId="14" xfId="0" applyFont="1" applyFill="1" applyBorder="1"/>
    <xf numFmtId="38" fontId="3" fillId="0" borderId="1" xfId="1" applyNumberFormat="1" applyFont="1" applyBorder="1" applyAlignment="1">
      <alignment horizontal="center"/>
    </xf>
    <xf numFmtId="0" fontId="9" fillId="0" borderId="4" xfId="0" applyFont="1" applyBorder="1"/>
    <xf numFmtId="168" fontId="3" fillId="0" borderId="7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left"/>
    </xf>
    <xf numFmtId="5" fontId="3" fillId="0" borderId="2" xfId="0" applyNumberFormat="1" applyFont="1" applyBorder="1" applyAlignment="1">
      <alignment horizontal="center"/>
    </xf>
    <xf numFmtId="6" fontId="3" fillId="0" borderId="15" xfId="0" applyNumberFormat="1" applyFont="1" applyBorder="1" applyAlignment="1">
      <alignment horizontal="right"/>
    </xf>
    <xf numFmtId="6" fontId="3" fillId="0" borderId="19" xfId="0" applyNumberFormat="1" applyFont="1" applyFill="1" applyBorder="1" applyAlignment="1">
      <alignment horizontal="left"/>
    </xf>
    <xf numFmtId="38" fontId="3" fillId="0" borderId="3" xfId="1" applyNumberFormat="1" applyFont="1" applyFill="1" applyBorder="1" applyAlignment="1">
      <alignment horizontal="center"/>
    </xf>
    <xf numFmtId="5" fontId="3" fillId="0" borderId="3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right"/>
    </xf>
    <xf numFmtId="167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/>
    <xf numFmtId="42" fontId="3" fillId="0" borderId="3" xfId="0" applyNumberFormat="1" applyFont="1" applyFill="1" applyBorder="1" applyAlignment="1">
      <alignment horizontal="left"/>
    </xf>
    <xf numFmtId="5" fontId="3" fillId="0" borderId="3" xfId="0" applyNumberFormat="1" applyFont="1" applyFill="1" applyBorder="1"/>
    <xf numFmtId="10" fontId="3" fillId="0" borderId="3" xfId="0" applyNumberFormat="1" applyFont="1" applyFill="1" applyBorder="1" applyAlignment="1">
      <alignment horizontal="center"/>
    </xf>
    <xf numFmtId="10" fontId="3" fillId="0" borderId="3" xfId="0" applyNumberFormat="1" applyFont="1" applyFill="1" applyBorder="1"/>
    <xf numFmtId="10" fontId="3" fillId="0" borderId="20" xfId="0" applyNumberFormat="1" applyFont="1" applyFill="1" applyBorder="1" applyAlignment="1">
      <alignment horizontal="center"/>
    </xf>
    <xf numFmtId="8" fontId="3" fillId="0" borderId="0" xfId="2" applyFont="1" applyFill="1" applyBorder="1"/>
    <xf numFmtId="0" fontId="3" fillId="0" borderId="0" xfId="0" applyFont="1" applyFill="1" applyBorder="1"/>
    <xf numFmtId="38" fontId="3" fillId="0" borderId="0" xfId="1" applyNumberFormat="1" applyFont="1" applyFill="1" applyBorder="1"/>
    <xf numFmtId="38" fontId="3" fillId="0" borderId="1" xfId="1" applyNumberFormat="1" applyFont="1" applyBorder="1" applyAlignment="1">
      <alignment horizontal="center"/>
    </xf>
    <xf numFmtId="8" fontId="3" fillId="0" borderId="0" xfId="2" applyFont="1" applyFill="1"/>
    <xf numFmtId="0" fontId="3" fillId="0" borderId="0" xfId="0" applyFont="1" applyFill="1"/>
    <xf numFmtId="38" fontId="3" fillId="0" borderId="0" xfId="1" applyNumberFormat="1" applyFont="1" applyFill="1"/>
    <xf numFmtId="6" fontId="3" fillId="2" borderId="15" xfId="0" applyNumberFormat="1" applyFont="1" applyFill="1" applyBorder="1" applyAlignment="1">
      <alignment horizontal="left"/>
    </xf>
    <xf numFmtId="38" fontId="3" fillId="2" borderId="1" xfId="1" applyNumberFormat="1" applyFont="1" applyFill="1" applyBorder="1" applyAlignment="1">
      <alignment horizontal="center"/>
    </xf>
    <xf numFmtId="5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/>
    <xf numFmtId="42" fontId="3" fillId="2" borderId="1" xfId="0" applyNumberFormat="1" applyFont="1" applyFill="1" applyBorder="1" applyAlignment="1">
      <alignment horizontal="left"/>
    </xf>
    <xf numFmtId="5" fontId="3" fillId="2" borderId="1" xfId="0" applyNumberFormat="1" applyFont="1" applyFill="1" applyBorder="1"/>
    <xf numFmtId="10" fontId="3" fillId="2" borderId="1" xfId="0" applyNumberFormat="1" applyFont="1" applyFill="1" applyBorder="1" applyAlignment="1">
      <alignment horizontal="center"/>
    </xf>
    <xf numFmtId="10" fontId="3" fillId="2" borderId="1" xfId="0" applyNumberFormat="1" applyFont="1" applyFill="1" applyBorder="1"/>
    <xf numFmtId="0" fontId="3" fillId="2" borderId="1" xfId="0" applyFont="1" applyFill="1" applyBorder="1"/>
    <xf numFmtId="0" fontId="3" fillId="2" borderId="16" xfId="0" applyFont="1" applyFill="1" applyBorder="1" applyAlignment="1">
      <alignment horizontal="center"/>
    </xf>
    <xf numFmtId="6" fontId="8" fillId="0" borderId="4" xfId="0" applyNumberFormat="1" applyFont="1" applyFill="1" applyBorder="1" applyAlignment="1">
      <alignment horizontal="left"/>
    </xf>
    <xf numFmtId="6" fontId="8" fillId="2" borderId="4" xfId="0" applyNumberFormat="1" applyFont="1" applyFill="1" applyBorder="1" applyAlignment="1">
      <alignment horizontal="left"/>
    </xf>
    <xf numFmtId="168" fontId="3" fillId="0" borderId="10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right"/>
    </xf>
    <xf numFmtId="4" fontId="3" fillId="0" borderId="9" xfId="0" applyNumberFormat="1" applyFont="1" applyBorder="1" applyAlignment="1">
      <alignment horizontal="left"/>
    </xf>
    <xf numFmtId="5" fontId="3" fillId="0" borderId="5" xfId="0" applyNumberFormat="1" applyFont="1" applyBorder="1"/>
    <xf numFmtId="10" fontId="3" fillId="0" borderId="0" xfId="0" applyNumberFormat="1" applyFont="1" applyFill="1"/>
    <xf numFmtId="0" fontId="5" fillId="0" borderId="0" xfId="0" applyFont="1" applyAlignment="1">
      <alignment horizontal="center"/>
    </xf>
    <xf numFmtId="38" fontId="3" fillId="0" borderId="10" xfId="1" applyNumberFormat="1" applyFont="1" applyBorder="1" applyAlignment="1">
      <alignment horizontal="center"/>
    </xf>
    <xf numFmtId="38" fontId="3" fillId="0" borderId="1" xfId="1" applyNumberFormat="1" applyFont="1" applyBorder="1" applyAlignment="1">
      <alignment horizontal="center"/>
    </xf>
    <xf numFmtId="38" fontId="3" fillId="0" borderId="9" xfId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8"/>
  <sheetViews>
    <sheetView tabSelected="1" zoomScaleNormal="100" zoomScaleSheetLayoutView="80" workbookViewId="0">
      <selection activeCell="A3" sqref="A3:R3"/>
    </sheetView>
  </sheetViews>
  <sheetFormatPr defaultColWidth="10.7109375" defaultRowHeight="14.25" customHeight="1"/>
  <cols>
    <col min="1" max="1" width="32" style="58" bestFit="1" customWidth="1"/>
    <col min="2" max="2" width="6.28515625" style="72" customWidth="1"/>
    <col min="3" max="3" width="11.5703125" style="58" customWidth="1"/>
    <col min="4" max="4" width="1.7109375" style="58" customWidth="1"/>
    <col min="5" max="5" width="12.28515625" style="58" customWidth="1"/>
    <col min="6" max="6" width="2.140625" style="58" customWidth="1"/>
    <col min="7" max="7" width="15.7109375" style="58" customWidth="1"/>
    <col min="8" max="8" width="1.7109375" style="58" hidden="1" customWidth="1"/>
    <col min="9" max="9" width="11.42578125" style="58" customWidth="1"/>
    <col min="10" max="10" width="2.42578125" style="58" customWidth="1"/>
    <col min="11" max="11" width="12.42578125" style="58" bestFit="1" customWidth="1"/>
    <col min="12" max="12" width="3.140625" style="58" bestFit="1" customWidth="1"/>
    <col min="13" max="13" width="12.28515625" style="58" bestFit="1" customWidth="1"/>
    <col min="14" max="14" width="2.28515625" style="58" bestFit="1" customWidth="1"/>
    <col min="15" max="15" width="13.140625" style="58" customWidth="1"/>
    <col min="16" max="16" width="4" style="58" bestFit="1" customWidth="1"/>
    <col min="17" max="17" width="2.28515625" style="58" bestFit="1" customWidth="1"/>
    <col min="18" max="18" width="8.85546875" style="58" bestFit="1" customWidth="1"/>
    <col min="19" max="19" width="8.7109375" style="58" bestFit="1" customWidth="1"/>
    <col min="20" max="20" width="7.5703125" style="58" bestFit="1" customWidth="1"/>
    <col min="21" max="21" width="1.7109375" style="58" customWidth="1"/>
    <col min="22" max="22" width="5.5703125" style="58" bestFit="1" customWidth="1"/>
    <col min="23" max="23" width="1.7109375" style="58" customWidth="1"/>
    <col min="24" max="24" width="7.7109375" style="58" customWidth="1"/>
    <col min="25" max="25" width="14.28515625" style="58" customWidth="1"/>
    <col min="26" max="16384" width="10.7109375" style="58"/>
  </cols>
  <sheetData>
    <row r="1" spans="1:26" ht="14.25" customHeight="1">
      <c r="A1" s="208" t="s">
        <v>26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10"/>
      <c r="S1" s="93"/>
      <c r="T1" s="5"/>
    </row>
    <row r="2" spans="1:26" ht="14.25" customHeight="1">
      <c r="A2" s="211" t="s">
        <v>25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3"/>
      <c r="S2" s="94"/>
      <c r="T2" s="5"/>
    </row>
    <row r="3" spans="1:26" ht="14.25" customHeight="1">
      <c r="A3" s="211" t="s">
        <v>39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3"/>
      <c r="S3" s="94"/>
      <c r="T3" s="5"/>
      <c r="U3" s="79"/>
      <c r="V3" s="79"/>
      <c r="W3" s="79"/>
      <c r="X3" s="79"/>
      <c r="Y3" s="79"/>
    </row>
    <row r="4" spans="1:26" ht="14.25" customHeight="1">
      <c r="A4" s="214" t="s">
        <v>54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6"/>
      <c r="S4" s="95"/>
      <c r="T4" s="5"/>
    </row>
    <row r="5" spans="1:26" s="5" customFormat="1" ht="14.25" customHeight="1">
      <c r="A5" s="96"/>
      <c r="B5" s="88"/>
      <c r="C5" s="3"/>
      <c r="D5" s="3"/>
      <c r="E5" s="3"/>
      <c r="F5" s="3"/>
      <c r="H5" s="2"/>
      <c r="I5" s="2"/>
      <c r="J5" s="2"/>
      <c r="K5" s="6"/>
      <c r="L5" s="2"/>
      <c r="M5" s="3"/>
      <c r="N5" s="3"/>
      <c r="O5" s="3"/>
      <c r="P5" s="3"/>
      <c r="R5" s="97"/>
    </row>
    <row r="6" spans="1:26" ht="14.25" customHeight="1">
      <c r="A6" s="98">
        <v>500000</v>
      </c>
      <c r="B6" s="88"/>
      <c r="C6" s="8">
        <v>2</v>
      </c>
      <c r="D6" s="9"/>
      <c r="E6" s="5" t="s">
        <v>1</v>
      </c>
      <c r="F6" s="5"/>
      <c r="G6" s="17">
        <f>A6*C6</f>
        <v>1000000</v>
      </c>
      <c r="H6" s="8" t="s">
        <v>0</v>
      </c>
      <c r="I6" s="4" t="s">
        <v>2</v>
      </c>
      <c r="J6" s="5"/>
      <c r="K6" s="85">
        <f>M33</f>
        <v>640000</v>
      </c>
      <c r="L6" s="5"/>
      <c r="M6" s="4" t="s">
        <v>3</v>
      </c>
      <c r="N6" s="5"/>
      <c r="O6" s="11">
        <f>K6/G6</f>
        <v>0.64</v>
      </c>
      <c r="P6" s="11"/>
      <c r="Q6" s="5"/>
      <c r="R6" s="97"/>
      <c r="Y6" s="59"/>
    </row>
    <row r="7" spans="1:26" ht="14.25" customHeight="1">
      <c r="A7" s="99"/>
      <c r="B7" s="134"/>
      <c r="C7" s="82"/>
      <c r="D7" s="82"/>
      <c r="E7" s="82"/>
      <c r="F7" s="82"/>
      <c r="G7" s="43"/>
      <c r="H7" s="43"/>
      <c r="I7" s="43"/>
      <c r="J7" s="1"/>
      <c r="K7" s="82"/>
      <c r="L7" s="43"/>
      <c r="M7" s="82"/>
      <c r="N7" s="82"/>
      <c r="O7" s="82"/>
      <c r="P7" s="82"/>
      <c r="Q7" s="1"/>
      <c r="R7" s="100"/>
    </row>
    <row r="8" spans="1:26" ht="14.25" customHeight="1">
      <c r="A8" s="57"/>
      <c r="B8" s="88"/>
      <c r="C8" s="4"/>
      <c r="D8" s="4"/>
      <c r="E8" s="12"/>
      <c r="F8" s="12"/>
      <c r="G8" s="10" t="s">
        <v>4</v>
      </c>
      <c r="H8" s="5"/>
      <c r="I8" s="10" t="s">
        <v>4</v>
      </c>
      <c r="J8" s="10"/>
      <c r="K8" s="10" t="s">
        <v>4</v>
      </c>
      <c r="L8" s="10"/>
      <c r="M8" s="5"/>
      <c r="N8" s="5"/>
      <c r="O8" s="10" t="s">
        <v>5</v>
      </c>
      <c r="P8" s="10"/>
      <c r="Q8" s="5"/>
      <c r="R8" s="97"/>
      <c r="Y8" s="60"/>
      <c r="Z8" s="61"/>
    </row>
    <row r="9" spans="1:26" ht="14.25" customHeight="1">
      <c r="A9" s="57"/>
      <c r="B9" s="10" t="s">
        <v>33</v>
      </c>
      <c r="C9" s="4"/>
      <c r="D9" s="4"/>
      <c r="E9" s="10" t="s">
        <v>6</v>
      </c>
      <c r="F9" s="10"/>
      <c r="G9" s="10">
        <v>100</v>
      </c>
      <c r="H9" s="10"/>
      <c r="I9" s="13">
        <v>50000</v>
      </c>
      <c r="J9" s="13"/>
      <c r="K9" s="78">
        <f>A6/I9</f>
        <v>10</v>
      </c>
      <c r="L9" s="10"/>
      <c r="M9" s="10" t="s">
        <v>7</v>
      </c>
      <c r="N9" s="10"/>
      <c r="O9" s="10" t="s">
        <v>8</v>
      </c>
      <c r="P9" s="10"/>
      <c r="Q9" s="5"/>
      <c r="R9" s="97"/>
    </row>
    <row r="10" spans="1:26" s="62" customFormat="1" ht="14.25" customHeight="1">
      <c r="A10" s="101" t="s">
        <v>32</v>
      </c>
      <c r="B10" s="14" t="s">
        <v>34</v>
      </c>
      <c r="C10" s="14" t="s">
        <v>9</v>
      </c>
      <c r="D10" s="14"/>
      <c r="E10" s="14" t="s">
        <v>10</v>
      </c>
      <c r="F10" s="14"/>
      <c r="G10" s="14" t="s">
        <v>11</v>
      </c>
      <c r="H10" s="14"/>
      <c r="I10" s="14" t="s">
        <v>12</v>
      </c>
      <c r="J10" s="15"/>
      <c r="K10" s="14" t="s">
        <v>13</v>
      </c>
      <c r="L10" s="16"/>
      <c r="M10" s="14" t="s">
        <v>14</v>
      </c>
      <c r="N10" s="14"/>
      <c r="O10" s="14" t="s">
        <v>15</v>
      </c>
      <c r="P10" s="14"/>
      <c r="Q10" s="15"/>
      <c r="R10" s="102"/>
      <c r="X10" s="204"/>
    </row>
    <row r="11" spans="1:26" ht="14.25" customHeight="1">
      <c r="A11" s="181">
        <v>2</v>
      </c>
      <c r="B11" s="182">
        <v>1</v>
      </c>
      <c r="C11" s="183">
        <v>2</v>
      </c>
      <c r="D11" s="183"/>
      <c r="E11" s="184">
        <f t="shared" ref="E11:E29" si="0">$A$6/K11</f>
        <v>7.6923076923076925</v>
      </c>
      <c r="F11" s="185"/>
      <c r="G11" s="184">
        <v>13</v>
      </c>
      <c r="H11" s="186"/>
      <c r="I11" s="187">
        <f t="shared" ref="I11:I21" si="1">G11*($I$9/$G$9)</f>
        <v>6500</v>
      </c>
      <c r="J11" s="188"/>
      <c r="K11" s="187">
        <f t="shared" ref="K11:K29" si="2">I11*$K$9</f>
        <v>65000</v>
      </c>
      <c r="L11" s="189"/>
      <c r="M11" s="190">
        <f t="shared" ref="M11:M30" si="3">K11*C11</f>
        <v>130000</v>
      </c>
      <c r="N11" s="191"/>
      <c r="O11" s="192">
        <f t="shared" ref="O11:O30" si="4">(M11/$K$6)</f>
        <v>0.203125</v>
      </c>
      <c r="P11" s="193"/>
      <c r="Q11" s="194"/>
      <c r="R11" s="195"/>
      <c r="S11" s="63"/>
      <c r="V11" s="64"/>
      <c r="X11" s="68"/>
    </row>
    <row r="12" spans="1:26" s="179" customFormat="1" ht="14.25" customHeight="1">
      <c r="A12" s="117">
        <v>4</v>
      </c>
      <c r="B12" s="118">
        <v>1</v>
      </c>
      <c r="C12" s="119">
        <v>4</v>
      </c>
      <c r="D12" s="119"/>
      <c r="E12" s="120">
        <f t="shared" si="0"/>
        <v>80</v>
      </c>
      <c r="F12" s="121"/>
      <c r="G12" s="120">
        <v>1.25</v>
      </c>
      <c r="H12" s="122"/>
      <c r="I12" s="123">
        <f t="shared" si="1"/>
        <v>625</v>
      </c>
      <c r="J12" s="124"/>
      <c r="K12" s="123">
        <f t="shared" si="2"/>
        <v>6250</v>
      </c>
      <c r="L12" s="125"/>
      <c r="M12" s="126">
        <f t="shared" si="3"/>
        <v>25000</v>
      </c>
      <c r="N12" s="127"/>
      <c r="O12" s="128">
        <f t="shared" si="4"/>
        <v>3.90625E-2</v>
      </c>
      <c r="P12" s="129"/>
      <c r="Q12" s="122"/>
      <c r="R12" s="130"/>
      <c r="S12" s="178"/>
      <c r="V12" s="180"/>
      <c r="X12" s="203"/>
    </row>
    <row r="13" spans="1:26" s="179" customFormat="1" ht="14.25" customHeight="1">
      <c r="A13" s="196" t="s">
        <v>41</v>
      </c>
      <c r="B13" s="118">
        <v>1</v>
      </c>
      <c r="C13" s="119">
        <v>4</v>
      </c>
      <c r="D13" s="119"/>
      <c r="E13" s="120">
        <f t="shared" si="0"/>
        <v>26.666666666666668</v>
      </c>
      <c r="F13" s="121"/>
      <c r="G13" s="120">
        <v>3.75</v>
      </c>
      <c r="H13" s="122"/>
      <c r="I13" s="123">
        <f t="shared" si="1"/>
        <v>1875</v>
      </c>
      <c r="J13" s="124"/>
      <c r="K13" s="123">
        <f t="shared" si="2"/>
        <v>18750</v>
      </c>
      <c r="L13" s="125"/>
      <c r="M13" s="126">
        <f t="shared" si="3"/>
        <v>75000</v>
      </c>
      <c r="N13" s="127"/>
      <c r="O13" s="128">
        <f t="shared" si="4"/>
        <v>0.1171875</v>
      </c>
      <c r="P13" s="129"/>
      <c r="Q13" s="122"/>
      <c r="R13" s="130"/>
      <c r="S13" s="178"/>
      <c r="V13" s="180"/>
    </row>
    <row r="14" spans="1:26" ht="14.25" customHeight="1">
      <c r="A14" s="136">
        <v>5</v>
      </c>
      <c r="B14" s="137">
        <v>1</v>
      </c>
      <c r="C14" s="138">
        <v>5</v>
      </c>
      <c r="D14" s="138"/>
      <c r="E14" s="139">
        <f t="shared" si="0"/>
        <v>66.666666666666671</v>
      </c>
      <c r="F14" s="140"/>
      <c r="G14" s="139">
        <v>1.5</v>
      </c>
      <c r="H14" s="141"/>
      <c r="I14" s="142">
        <f t="shared" si="1"/>
        <v>750</v>
      </c>
      <c r="J14" s="143"/>
      <c r="K14" s="142">
        <f t="shared" si="2"/>
        <v>7500</v>
      </c>
      <c r="L14" s="144"/>
      <c r="M14" s="145">
        <f t="shared" si="3"/>
        <v>37500</v>
      </c>
      <c r="N14" s="146"/>
      <c r="O14" s="147">
        <f t="shared" si="4"/>
        <v>5.859375E-2</v>
      </c>
      <c r="P14" s="148"/>
      <c r="Q14" s="141"/>
      <c r="R14" s="149"/>
      <c r="S14" s="63"/>
      <c r="V14" s="64"/>
      <c r="X14" s="68"/>
    </row>
    <row r="15" spans="1:26" ht="14.25" customHeight="1">
      <c r="A15" s="117">
        <v>10</v>
      </c>
      <c r="B15" s="118">
        <v>1</v>
      </c>
      <c r="C15" s="119">
        <v>10</v>
      </c>
      <c r="D15" s="119"/>
      <c r="E15" s="120">
        <f t="shared" si="0"/>
        <v>200</v>
      </c>
      <c r="F15" s="121"/>
      <c r="G15" s="120">
        <v>0.5</v>
      </c>
      <c r="H15" s="122"/>
      <c r="I15" s="123">
        <f t="shared" si="1"/>
        <v>250</v>
      </c>
      <c r="J15" s="124"/>
      <c r="K15" s="123">
        <f t="shared" si="2"/>
        <v>2500</v>
      </c>
      <c r="L15" s="125"/>
      <c r="M15" s="126">
        <f t="shared" si="3"/>
        <v>25000</v>
      </c>
      <c r="N15" s="127"/>
      <c r="O15" s="128">
        <f t="shared" si="4"/>
        <v>3.90625E-2</v>
      </c>
      <c r="P15" s="129"/>
      <c r="Q15" s="122"/>
      <c r="R15" s="130"/>
      <c r="S15" s="63"/>
      <c r="V15" s="64"/>
    </row>
    <row r="16" spans="1:26" ht="14.25" customHeight="1">
      <c r="A16" s="196" t="s">
        <v>42</v>
      </c>
      <c r="B16" s="118">
        <v>1</v>
      </c>
      <c r="C16" s="119">
        <v>10</v>
      </c>
      <c r="D16" s="119"/>
      <c r="E16" s="120">
        <f t="shared" si="0"/>
        <v>100</v>
      </c>
      <c r="F16" s="121"/>
      <c r="G16" s="120">
        <v>1</v>
      </c>
      <c r="H16" s="122"/>
      <c r="I16" s="123">
        <f t="shared" si="1"/>
        <v>500</v>
      </c>
      <c r="J16" s="124"/>
      <c r="K16" s="123">
        <f t="shared" si="2"/>
        <v>5000</v>
      </c>
      <c r="L16" s="125"/>
      <c r="M16" s="126">
        <f t="shared" si="3"/>
        <v>50000</v>
      </c>
      <c r="N16" s="127"/>
      <c r="O16" s="128">
        <f t="shared" si="4"/>
        <v>7.8125E-2</v>
      </c>
      <c r="P16" s="129"/>
      <c r="Q16" s="122"/>
      <c r="R16" s="130"/>
      <c r="S16" s="63"/>
      <c r="V16" s="64"/>
      <c r="X16" s="68"/>
    </row>
    <row r="17" spans="1:24" ht="14.25" customHeight="1">
      <c r="A17" s="117" t="s">
        <v>43</v>
      </c>
      <c r="B17" s="118">
        <v>5</v>
      </c>
      <c r="C17" s="119">
        <v>10</v>
      </c>
      <c r="D17" s="119"/>
      <c r="E17" s="120">
        <f t="shared" si="0"/>
        <v>133.33333333333334</v>
      </c>
      <c r="F17" s="121"/>
      <c r="G17" s="120">
        <v>0.75</v>
      </c>
      <c r="H17" s="122"/>
      <c r="I17" s="123">
        <f t="shared" si="1"/>
        <v>375</v>
      </c>
      <c r="J17" s="124"/>
      <c r="K17" s="123">
        <f t="shared" si="2"/>
        <v>3750</v>
      </c>
      <c r="L17" s="125"/>
      <c r="M17" s="126">
        <f t="shared" si="3"/>
        <v>37500</v>
      </c>
      <c r="N17" s="127"/>
      <c r="O17" s="128">
        <f t="shared" si="4"/>
        <v>5.859375E-2</v>
      </c>
      <c r="P17" s="129"/>
      <c r="Q17" s="122"/>
      <c r="R17" s="130"/>
      <c r="S17" s="63"/>
      <c r="V17" s="64"/>
    </row>
    <row r="18" spans="1:24" ht="14.25" customHeight="1">
      <c r="A18" s="136">
        <v>20</v>
      </c>
      <c r="B18" s="137">
        <v>1</v>
      </c>
      <c r="C18" s="138">
        <v>20</v>
      </c>
      <c r="D18" s="138"/>
      <c r="E18" s="139">
        <f t="shared" si="0"/>
        <v>400</v>
      </c>
      <c r="F18" s="140"/>
      <c r="G18" s="139">
        <v>0.25</v>
      </c>
      <c r="H18" s="141"/>
      <c r="I18" s="142">
        <f t="shared" si="1"/>
        <v>125</v>
      </c>
      <c r="J18" s="143"/>
      <c r="K18" s="142">
        <f t="shared" si="2"/>
        <v>1250</v>
      </c>
      <c r="L18" s="144"/>
      <c r="M18" s="145">
        <f t="shared" si="3"/>
        <v>25000</v>
      </c>
      <c r="N18" s="146"/>
      <c r="O18" s="147">
        <f t="shared" si="4"/>
        <v>3.90625E-2</v>
      </c>
      <c r="P18" s="148"/>
      <c r="Q18" s="141"/>
      <c r="R18" s="149"/>
      <c r="S18" s="63"/>
      <c r="V18" s="64"/>
    </row>
    <row r="19" spans="1:24" ht="14.25" customHeight="1">
      <c r="A19" s="197" t="s">
        <v>44</v>
      </c>
      <c r="B19" s="137">
        <v>1</v>
      </c>
      <c r="C19" s="138">
        <v>20</v>
      </c>
      <c r="D19" s="138"/>
      <c r="E19" s="139">
        <f t="shared" si="0"/>
        <v>400</v>
      </c>
      <c r="F19" s="140"/>
      <c r="G19" s="139">
        <v>0.25</v>
      </c>
      <c r="H19" s="141"/>
      <c r="I19" s="142">
        <f t="shared" si="1"/>
        <v>125</v>
      </c>
      <c r="J19" s="143"/>
      <c r="K19" s="142">
        <f t="shared" si="2"/>
        <v>1250</v>
      </c>
      <c r="L19" s="144"/>
      <c r="M19" s="145">
        <f t="shared" si="3"/>
        <v>25000</v>
      </c>
      <c r="N19" s="146"/>
      <c r="O19" s="147">
        <f t="shared" si="4"/>
        <v>3.90625E-2</v>
      </c>
      <c r="P19" s="148"/>
      <c r="Q19" s="141"/>
      <c r="R19" s="149"/>
      <c r="S19" s="63"/>
      <c r="V19" s="64"/>
      <c r="X19" s="68"/>
    </row>
    <row r="20" spans="1:24" ht="14.25" customHeight="1">
      <c r="A20" s="136" t="s">
        <v>52</v>
      </c>
      <c r="B20" s="137">
        <v>4</v>
      </c>
      <c r="C20" s="138">
        <v>20</v>
      </c>
      <c r="D20" s="138"/>
      <c r="E20" s="139">
        <f t="shared" si="0"/>
        <v>400</v>
      </c>
      <c r="F20" s="140"/>
      <c r="G20" s="139">
        <v>0.25</v>
      </c>
      <c r="H20" s="141"/>
      <c r="I20" s="142">
        <f t="shared" si="1"/>
        <v>125</v>
      </c>
      <c r="J20" s="143"/>
      <c r="K20" s="142">
        <f t="shared" si="2"/>
        <v>1250</v>
      </c>
      <c r="L20" s="144"/>
      <c r="M20" s="145">
        <f t="shared" si="3"/>
        <v>25000</v>
      </c>
      <c r="N20" s="146"/>
      <c r="O20" s="147">
        <f t="shared" si="4"/>
        <v>3.90625E-2</v>
      </c>
      <c r="P20" s="148"/>
      <c r="Q20" s="141"/>
      <c r="R20" s="149" t="s">
        <v>24</v>
      </c>
      <c r="S20" s="63"/>
      <c r="V20" s="64"/>
    </row>
    <row r="21" spans="1:24" ht="14.25" customHeight="1">
      <c r="A21" s="136" t="s">
        <v>45</v>
      </c>
      <c r="B21" s="150">
        <v>10</v>
      </c>
      <c r="C21" s="138">
        <v>20</v>
      </c>
      <c r="D21" s="138"/>
      <c r="E21" s="139">
        <f t="shared" si="0"/>
        <v>400</v>
      </c>
      <c r="F21" s="140"/>
      <c r="G21" s="139">
        <v>0.25</v>
      </c>
      <c r="H21" s="141"/>
      <c r="I21" s="142">
        <f t="shared" si="1"/>
        <v>125</v>
      </c>
      <c r="J21" s="143"/>
      <c r="K21" s="142">
        <f t="shared" si="2"/>
        <v>1250</v>
      </c>
      <c r="L21" s="144"/>
      <c r="M21" s="145">
        <f t="shared" si="3"/>
        <v>25000</v>
      </c>
      <c r="N21" s="146"/>
      <c r="O21" s="147">
        <f t="shared" si="4"/>
        <v>3.90625E-2</v>
      </c>
      <c r="P21" s="148"/>
      <c r="Q21" s="141"/>
      <c r="R21" s="151">
        <f>SUM(O11:O21)</f>
        <v>0.75</v>
      </c>
      <c r="S21" s="65"/>
      <c r="V21" s="64"/>
    </row>
    <row r="22" spans="1:24" s="5" customFormat="1" ht="14.25" customHeight="1">
      <c r="A22" s="117">
        <v>50</v>
      </c>
      <c r="B22" s="118">
        <v>1</v>
      </c>
      <c r="C22" s="119">
        <v>50</v>
      </c>
      <c r="D22" s="119"/>
      <c r="E22" s="120">
        <f t="shared" si="0"/>
        <v>2000</v>
      </c>
      <c r="F22" s="121"/>
      <c r="G22" s="120" t="s">
        <v>0</v>
      </c>
      <c r="H22" s="122"/>
      <c r="I22" s="123">
        <v>25</v>
      </c>
      <c r="J22" s="124"/>
      <c r="K22" s="123">
        <f t="shared" si="2"/>
        <v>250</v>
      </c>
      <c r="L22" s="125"/>
      <c r="M22" s="126">
        <f t="shared" si="3"/>
        <v>12500</v>
      </c>
      <c r="N22" s="127"/>
      <c r="O22" s="128">
        <f t="shared" si="4"/>
        <v>1.953125E-2</v>
      </c>
      <c r="P22" s="129"/>
      <c r="Q22" s="122"/>
      <c r="R22" s="130"/>
      <c r="S22" s="65"/>
      <c r="V22" s="66"/>
    </row>
    <row r="23" spans="1:24" s="5" customFormat="1" ht="14.25" customHeight="1">
      <c r="A23" s="117" t="s">
        <v>46</v>
      </c>
      <c r="B23" s="135">
        <v>10</v>
      </c>
      <c r="C23" s="119">
        <v>50</v>
      </c>
      <c r="D23" s="119"/>
      <c r="E23" s="120">
        <f t="shared" si="0"/>
        <v>666.66666666666663</v>
      </c>
      <c r="F23" s="121"/>
      <c r="G23" s="120" t="s">
        <v>0</v>
      </c>
      <c r="H23" s="122"/>
      <c r="I23" s="123">
        <v>75</v>
      </c>
      <c r="J23" s="124"/>
      <c r="K23" s="123">
        <f t="shared" si="2"/>
        <v>750</v>
      </c>
      <c r="L23" s="125"/>
      <c r="M23" s="126">
        <f t="shared" si="3"/>
        <v>37500</v>
      </c>
      <c r="N23" s="127"/>
      <c r="O23" s="128">
        <f t="shared" si="4"/>
        <v>5.859375E-2</v>
      </c>
      <c r="P23" s="129"/>
      <c r="Q23" s="122"/>
      <c r="R23" s="130"/>
      <c r="S23" s="65"/>
      <c r="V23" s="66"/>
      <c r="X23" s="22"/>
    </row>
    <row r="24" spans="1:24" s="5" customFormat="1" ht="14.25" customHeight="1">
      <c r="A24" s="117" t="s">
        <v>47</v>
      </c>
      <c r="B24" s="118">
        <v>3</v>
      </c>
      <c r="C24" s="119">
        <v>50</v>
      </c>
      <c r="D24" s="119"/>
      <c r="E24" s="120">
        <f t="shared" si="0"/>
        <v>1000</v>
      </c>
      <c r="F24" s="121"/>
      <c r="G24" s="120" t="s">
        <v>0</v>
      </c>
      <c r="H24" s="122"/>
      <c r="I24" s="123">
        <v>50</v>
      </c>
      <c r="J24" s="124"/>
      <c r="K24" s="123">
        <f t="shared" si="2"/>
        <v>500</v>
      </c>
      <c r="L24" s="125"/>
      <c r="M24" s="126">
        <f t="shared" si="3"/>
        <v>25000</v>
      </c>
      <c r="N24" s="127"/>
      <c r="O24" s="128">
        <f t="shared" si="4"/>
        <v>3.90625E-2</v>
      </c>
      <c r="P24" s="129"/>
      <c r="Q24" s="122"/>
      <c r="R24" s="130" t="s">
        <v>36</v>
      </c>
      <c r="S24" s="65"/>
      <c r="V24" s="66"/>
    </row>
    <row r="25" spans="1:24" s="5" customFormat="1" ht="14.25" customHeight="1">
      <c r="A25" s="117" t="s">
        <v>53</v>
      </c>
      <c r="B25" s="118">
        <v>9</v>
      </c>
      <c r="C25" s="119">
        <v>50</v>
      </c>
      <c r="D25" s="119"/>
      <c r="E25" s="120">
        <f t="shared" si="0"/>
        <v>1000</v>
      </c>
      <c r="F25" s="121"/>
      <c r="G25" s="120" t="s">
        <v>0</v>
      </c>
      <c r="H25" s="122"/>
      <c r="I25" s="123">
        <v>50</v>
      </c>
      <c r="J25" s="124"/>
      <c r="K25" s="123">
        <f t="shared" si="2"/>
        <v>500</v>
      </c>
      <c r="L25" s="125"/>
      <c r="M25" s="126">
        <f t="shared" si="3"/>
        <v>25000</v>
      </c>
      <c r="N25" s="127"/>
      <c r="O25" s="128">
        <f t="shared" si="4"/>
        <v>3.90625E-2</v>
      </c>
      <c r="P25" s="129"/>
      <c r="Q25" s="122"/>
      <c r="R25" s="131">
        <f>SUM(O22:O29)</f>
        <v>0.203125</v>
      </c>
      <c r="S25" s="65"/>
      <c r="V25" s="66"/>
    </row>
    <row r="26" spans="1:24" s="5" customFormat="1" ht="14.25" customHeight="1">
      <c r="A26" s="136">
        <v>100</v>
      </c>
      <c r="B26" s="137">
        <v>1</v>
      </c>
      <c r="C26" s="138">
        <v>100</v>
      </c>
      <c r="D26" s="138"/>
      <c r="E26" s="139">
        <f t="shared" si="0"/>
        <v>7142.8571428571431</v>
      </c>
      <c r="F26" s="140"/>
      <c r="G26" s="139" t="s">
        <v>0</v>
      </c>
      <c r="H26" s="141"/>
      <c r="I26" s="142">
        <v>7</v>
      </c>
      <c r="J26" s="143"/>
      <c r="K26" s="142">
        <f t="shared" si="2"/>
        <v>70</v>
      </c>
      <c r="L26" s="144"/>
      <c r="M26" s="145">
        <f t="shared" si="3"/>
        <v>7000</v>
      </c>
      <c r="N26" s="146"/>
      <c r="O26" s="147">
        <f t="shared" si="4"/>
        <v>1.0937499999999999E-2</v>
      </c>
      <c r="P26" s="148"/>
      <c r="Q26" s="141"/>
      <c r="R26" s="152"/>
      <c r="S26" s="65"/>
      <c r="V26" s="66"/>
    </row>
    <row r="27" spans="1:24" s="5" customFormat="1" ht="14.25" customHeight="1">
      <c r="A27" s="197" t="s">
        <v>48</v>
      </c>
      <c r="B27" s="137">
        <v>1</v>
      </c>
      <c r="C27" s="138">
        <v>100</v>
      </c>
      <c r="D27" s="138"/>
      <c r="E27" s="139">
        <f t="shared" ref="E27:E28" si="5">$A$6/K27</f>
        <v>6250</v>
      </c>
      <c r="F27" s="140"/>
      <c r="G27" s="139" t="s">
        <v>0</v>
      </c>
      <c r="H27" s="141"/>
      <c r="I27" s="142">
        <v>8</v>
      </c>
      <c r="J27" s="143"/>
      <c r="K27" s="142">
        <f t="shared" si="2"/>
        <v>80</v>
      </c>
      <c r="L27" s="144"/>
      <c r="M27" s="145">
        <f t="shared" ref="M27:M28" si="6">K27*C27</f>
        <v>8000</v>
      </c>
      <c r="N27" s="146"/>
      <c r="O27" s="147">
        <f t="shared" ref="O27:O28" si="7">(M27/$K$6)</f>
        <v>1.2500000000000001E-2</v>
      </c>
      <c r="P27" s="148"/>
      <c r="Q27" s="141"/>
      <c r="R27" s="152"/>
      <c r="S27" s="65"/>
      <c r="V27" s="66"/>
      <c r="X27" s="22"/>
    </row>
    <row r="28" spans="1:24" s="5" customFormat="1" ht="14.25" customHeight="1">
      <c r="A28" s="136" t="s">
        <v>49</v>
      </c>
      <c r="B28" s="150">
        <v>10</v>
      </c>
      <c r="C28" s="138">
        <v>100</v>
      </c>
      <c r="D28" s="138"/>
      <c r="E28" s="139">
        <f t="shared" si="5"/>
        <v>6250</v>
      </c>
      <c r="F28" s="140"/>
      <c r="G28" s="139" t="s">
        <v>0</v>
      </c>
      <c r="H28" s="141"/>
      <c r="I28" s="142">
        <v>8</v>
      </c>
      <c r="J28" s="143"/>
      <c r="K28" s="142">
        <f t="shared" si="2"/>
        <v>80</v>
      </c>
      <c r="L28" s="144"/>
      <c r="M28" s="145">
        <f t="shared" si="6"/>
        <v>8000</v>
      </c>
      <c r="N28" s="146"/>
      <c r="O28" s="147">
        <f t="shared" si="7"/>
        <v>1.2500000000000001E-2</v>
      </c>
      <c r="P28" s="148"/>
      <c r="Q28" s="141"/>
      <c r="R28" s="152"/>
      <c r="S28" s="65"/>
      <c r="V28" s="66"/>
    </row>
    <row r="29" spans="1:24" s="5" customFormat="1" ht="14.25" customHeight="1">
      <c r="A29" s="136" t="s">
        <v>50</v>
      </c>
      <c r="B29" s="137">
        <v>6</v>
      </c>
      <c r="C29" s="138">
        <v>100</v>
      </c>
      <c r="D29" s="138"/>
      <c r="E29" s="139">
        <f t="shared" si="0"/>
        <v>7142.8571428571431</v>
      </c>
      <c r="F29" s="140"/>
      <c r="G29" s="139" t="s">
        <v>0</v>
      </c>
      <c r="H29" s="141"/>
      <c r="I29" s="142">
        <v>7</v>
      </c>
      <c r="J29" s="143"/>
      <c r="K29" s="142">
        <f t="shared" si="2"/>
        <v>70</v>
      </c>
      <c r="L29" s="144"/>
      <c r="M29" s="145">
        <f t="shared" si="3"/>
        <v>7000</v>
      </c>
      <c r="N29" s="146"/>
      <c r="O29" s="147">
        <f t="shared" si="4"/>
        <v>1.0937499999999999E-2</v>
      </c>
      <c r="P29" s="148"/>
      <c r="Q29" s="141"/>
      <c r="R29" s="149" t="s">
        <v>51</v>
      </c>
      <c r="S29" s="65"/>
      <c r="V29" s="66"/>
    </row>
    <row r="30" spans="1:24" s="175" customFormat="1" ht="14.25" customHeight="1" thickBot="1">
      <c r="A30" s="159">
        <v>5000</v>
      </c>
      <c r="B30" s="160">
        <v>1</v>
      </c>
      <c r="C30" s="161">
        <v>5000</v>
      </c>
      <c r="D30" s="161"/>
      <c r="E30" s="162">
        <f>$A$6/K30</f>
        <v>100000</v>
      </c>
      <c r="F30" s="163"/>
      <c r="G30" s="164" t="s">
        <v>0</v>
      </c>
      <c r="H30" s="165"/>
      <c r="I30" s="166" t="s">
        <v>0</v>
      </c>
      <c r="J30" s="167"/>
      <c r="K30" s="166">
        <v>5</v>
      </c>
      <c r="L30" s="168" t="s">
        <v>30</v>
      </c>
      <c r="M30" s="169">
        <f t="shared" si="3"/>
        <v>25000</v>
      </c>
      <c r="N30" s="170"/>
      <c r="O30" s="171">
        <f t="shared" si="4"/>
        <v>3.90625E-2</v>
      </c>
      <c r="P30" s="172"/>
      <c r="Q30" s="165"/>
      <c r="R30" s="173">
        <f>SUM(O30)</f>
        <v>3.90625E-2</v>
      </c>
      <c r="S30" s="174"/>
      <c r="V30" s="176"/>
      <c r="X30" s="129"/>
    </row>
    <row r="31" spans="1:24" ht="14.25" customHeight="1" thickTop="1">
      <c r="A31" s="57"/>
      <c r="B31" s="88"/>
      <c r="C31" s="12" t="s">
        <v>35</v>
      </c>
      <c r="D31" s="5"/>
      <c r="E31" s="73">
        <f>$A$6/K31</f>
        <v>4.3083020981431215</v>
      </c>
      <c r="F31" s="12"/>
      <c r="G31" s="54">
        <f>SUM(G11:G30)</f>
        <v>22.75</v>
      </c>
      <c r="H31" s="13"/>
      <c r="I31" s="13">
        <f>SUM(I11:I30)</f>
        <v>11605</v>
      </c>
      <c r="J31" s="7"/>
      <c r="K31" s="13">
        <f>SUM(K11:K30)</f>
        <v>116055</v>
      </c>
      <c r="L31" s="19"/>
      <c r="M31" s="83">
        <f>SUM(M11:M30)</f>
        <v>635000</v>
      </c>
      <c r="N31" s="21"/>
      <c r="O31" s="35">
        <f>SUM(O11:O30)</f>
        <v>0.9921875</v>
      </c>
      <c r="P31" s="22" t="s">
        <v>27</v>
      </c>
      <c r="Q31" s="5"/>
      <c r="R31" s="104">
        <f>SUM(R11:R30)</f>
        <v>0.9921875</v>
      </c>
      <c r="X31" s="68"/>
    </row>
    <row r="32" spans="1:24" s="5" customFormat="1" ht="14.25" customHeight="1" thickBot="1">
      <c r="A32" s="105" t="s">
        <v>38</v>
      </c>
      <c r="B32" s="40">
        <v>1</v>
      </c>
      <c r="C32" s="56">
        <f>C30</f>
        <v>5000</v>
      </c>
      <c r="D32" s="56"/>
      <c r="E32" s="55">
        <f>$A$6/K32</f>
        <v>500000</v>
      </c>
      <c r="F32" s="23"/>
      <c r="G32" s="81" t="s">
        <v>0</v>
      </c>
      <c r="H32" s="24"/>
      <c r="I32" s="37" t="s">
        <v>0</v>
      </c>
      <c r="J32" s="25"/>
      <c r="K32" s="37">
        <v>1</v>
      </c>
      <c r="L32" s="87"/>
      <c r="M32" s="84">
        <f t="shared" ref="M32" si="8">K32*C32</f>
        <v>5000</v>
      </c>
      <c r="N32" s="26"/>
      <c r="O32" s="36">
        <f t="shared" ref="O32" si="9">(M32/$K$6)</f>
        <v>7.8125E-3</v>
      </c>
      <c r="P32" s="27"/>
      <c r="Q32" s="24"/>
      <c r="R32" s="106">
        <f>O32</f>
        <v>7.8125E-3</v>
      </c>
      <c r="S32" s="65"/>
      <c r="V32" s="66"/>
    </row>
    <row r="33" spans="1:25" ht="14.25" customHeight="1" thickTop="1">
      <c r="A33" s="57"/>
      <c r="B33" s="88"/>
      <c r="C33" s="10" t="s">
        <v>16</v>
      </c>
      <c r="D33" s="5"/>
      <c r="E33" s="73">
        <f>$A$6/K33</f>
        <v>4.3082649755290552</v>
      </c>
      <c r="F33" s="12"/>
      <c r="G33" s="54">
        <f>G31</f>
        <v>22.75</v>
      </c>
      <c r="H33" s="13"/>
      <c r="I33" s="13">
        <f>I31</f>
        <v>11605</v>
      </c>
      <c r="J33" s="7"/>
      <c r="K33" s="13">
        <f>SUM(K31:K32)</f>
        <v>116056</v>
      </c>
      <c r="L33" s="19"/>
      <c r="M33" s="83">
        <f>SUM(M31:M32)</f>
        <v>640000</v>
      </c>
      <c r="N33" s="21"/>
      <c r="O33" s="35">
        <f>SUM(O31:O32)</f>
        <v>1</v>
      </c>
      <c r="P33" s="22" t="s">
        <v>27</v>
      </c>
      <c r="Q33" s="5"/>
      <c r="R33" s="104">
        <f>SUM(R31:R32)</f>
        <v>1</v>
      </c>
    </row>
    <row r="34" spans="1:25" ht="14.25" customHeight="1">
      <c r="A34" s="107"/>
      <c r="B34" s="88"/>
      <c r="C34" s="12"/>
      <c r="D34" s="5"/>
      <c r="E34" s="73"/>
      <c r="F34" s="12"/>
      <c r="G34" s="54"/>
      <c r="H34" s="13"/>
      <c r="I34" s="13"/>
      <c r="J34" s="7"/>
      <c r="K34" s="13"/>
      <c r="L34" s="19"/>
      <c r="M34" s="83"/>
      <c r="N34" s="21"/>
      <c r="O34" s="35"/>
      <c r="P34" s="22"/>
      <c r="Q34" s="5"/>
      <c r="R34" s="104"/>
    </row>
    <row r="35" spans="1:25" ht="14.25" customHeight="1">
      <c r="A35" s="133" t="s">
        <v>40</v>
      </c>
      <c r="B35" s="88"/>
      <c r="C35" s="12"/>
      <c r="D35" s="5"/>
      <c r="E35" s="54"/>
      <c r="F35" s="12"/>
      <c r="G35" s="54"/>
      <c r="H35" s="13"/>
      <c r="I35" s="13"/>
      <c r="J35" s="7"/>
      <c r="K35" s="13"/>
      <c r="L35" s="19"/>
      <c r="M35" s="20"/>
      <c r="N35" s="21"/>
      <c r="O35" s="35"/>
      <c r="P35" s="22"/>
      <c r="Q35" s="5"/>
      <c r="R35" s="104"/>
    </row>
    <row r="36" spans="1:25" ht="14.25" customHeight="1">
      <c r="A36" s="154"/>
      <c r="B36" s="88"/>
      <c r="C36" s="205" t="s">
        <v>29</v>
      </c>
      <c r="D36" s="206"/>
      <c r="E36" s="206"/>
      <c r="F36" s="206"/>
      <c r="G36" s="206"/>
      <c r="H36" s="206"/>
      <c r="I36" s="207"/>
      <c r="J36" s="7"/>
      <c r="K36" s="13"/>
      <c r="L36" s="19"/>
      <c r="M36" s="20"/>
      <c r="N36" s="21"/>
      <c r="O36" s="35"/>
      <c r="P36" s="22"/>
      <c r="Q36" s="5"/>
      <c r="R36" s="104"/>
    </row>
    <row r="37" spans="1:25" ht="14.25" customHeight="1">
      <c r="A37" s="57"/>
      <c r="B37" s="88"/>
      <c r="C37" s="198">
        <f>C11</f>
        <v>2</v>
      </c>
      <c r="D37" s="177" t="s">
        <v>17</v>
      </c>
      <c r="E37" s="199">
        <f>$A$6/SUM(K11)</f>
        <v>7.6923076923076925</v>
      </c>
      <c r="F37" s="1"/>
      <c r="G37" s="200">
        <f>C18</f>
        <v>20</v>
      </c>
      <c r="H37" s="177" t="s">
        <v>17</v>
      </c>
      <c r="I37" s="201">
        <f>$A$6/SUM(K18:K21)</f>
        <v>100</v>
      </c>
      <c r="J37" s="7"/>
      <c r="K37" s="13"/>
      <c r="L37" s="19"/>
      <c r="M37" s="20"/>
      <c r="N37" s="21"/>
      <c r="O37" s="35"/>
      <c r="P37" s="22"/>
      <c r="Q37" s="5"/>
      <c r="R37" s="104"/>
    </row>
    <row r="38" spans="1:25" ht="14.25" customHeight="1">
      <c r="A38" s="57"/>
      <c r="B38" s="88"/>
      <c r="C38" s="89">
        <f>C13</f>
        <v>4</v>
      </c>
      <c r="D38" s="88" t="s">
        <v>17</v>
      </c>
      <c r="E38" s="76">
        <f>$A$6/SUM(K12:K13)</f>
        <v>20</v>
      </c>
      <c r="F38" s="5"/>
      <c r="G38" s="75">
        <f>C22</f>
        <v>50</v>
      </c>
      <c r="H38" s="12" t="s">
        <v>17</v>
      </c>
      <c r="I38" s="90">
        <f>$A$6/SUM(K22:K25)</f>
        <v>250</v>
      </c>
      <c r="J38" s="7"/>
      <c r="K38" s="13"/>
      <c r="L38" s="19"/>
      <c r="M38" s="20"/>
      <c r="N38" s="21"/>
      <c r="O38" s="35"/>
      <c r="P38" s="22"/>
      <c r="Q38" s="5"/>
      <c r="R38" s="104"/>
    </row>
    <row r="39" spans="1:25" ht="14.25" customHeight="1">
      <c r="A39" s="57"/>
      <c r="B39" s="88"/>
      <c r="C39" s="202">
        <f>C14</f>
        <v>5</v>
      </c>
      <c r="D39" s="5" t="s">
        <v>17</v>
      </c>
      <c r="E39" s="76">
        <f>$A$6/SUM(K14)</f>
        <v>66.666666666666671</v>
      </c>
      <c r="F39" s="5"/>
      <c r="G39" s="75">
        <f>C26</f>
        <v>100</v>
      </c>
      <c r="H39" s="12" t="s">
        <v>17</v>
      </c>
      <c r="I39" s="90">
        <f>$A$6/SUM(K26:K29)</f>
        <v>1666.6666666666667</v>
      </c>
      <c r="J39" s="7"/>
      <c r="K39" s="13"/>
      <c r="L39" s="19"/>
      <c r="M39" s="20"/>
      <c r="N39" s="21"/>
      <c r="O39" s="35"/>
      <c r="P39" s="22"/>
      <c r="Q39" s="5"/>
      <c r="R39" s="104"/>
    </row>
    <row r="40" spans="1:25" ht="14.25" customHeight="1">
      <c r="A40" s="57"/>
      <c r="B40" s="88"/>
      <c r="C40" s="155">
        <f>C15</f>
        <v>10</v>
      </c>
      <c r="D40" s="39" t="s">
        <v>17</v>
      </c>
      <c r="E40" s="156">
        <f>$A$6/SUM(K15:K17)</f>
        <v>44.444444444444443</v>
      </c>
      <c r="F40" s="15"/>
      <c r="G40" s="91">
        <f>C30</f>
        <v>5000</v>
      </c>
      <c r="H40" s="15"/>
      <c r="I40" s="92">
        <f>$A$6/SUM(K30)</f>
        <v>100000</v>
      </c>
      <c r="J40" s="7"/>
      <c r="K40" s="13"/>
      <c r="L40" s="19"/>
      <c r="M40" s="20"/>
      <c r="N40" s="21"/>
      <c r="O40" s="35"/>
      <c r="P40" s="22"/>
      <c r="Q40" s="5"/>
      <c r="R40" s="104"/>
    </row>
    <row r="41" spans="1:25" ht="14.25" customHeight="1">
      <c r="A41" s="57"/>
      <c r="B41" s="88"/>
      <c r="C41" s="5"/>
      <c r="D41" s="5"/>
      <c r="E41" s="75"/>
      <c r="F41" s="12"/>
      <c r="G41" s="54"/>
      <c r="H41" s="13"/>
      <c r="I41" s="13"/>
      <c r="J41" s="7"/>
      <c r="K41" s="13"/>
      <c r="L41" s="19"/>
      <c r="M41" s="20"/>
      <c r="N41" s="21"/>
      <c r="O41" s="35"/>
      <c r="P41" s="22"/>
      <c r="Q41" s="5"/>
      <c r="R41" s="104"/>
    </row>
    <row r="42" spans="1:25" s="62" customFormat="1" ht="14.25" customHeight="1">
      <c r="A42" s="108"/>
      <c r="B42" s="45"/>
      <c r="C42" s="46"/>
      <c r="D42" s="28"/>
      <c r="E42" s="47"/>
      <c r="F42" s="46"/>
      <c r="G42" s="47"/>
      <c r="H42" s="48"/>
      <c r="I42" s="49"/>
      <c r="J42" s="49"/>
      <c r="K42" s="49"/>
      <c r="L42" s="50"/>
      <c r="M42" s="51"/>
      <c r="N42" s="52"/>
      <c r="O42" s="53"/>
      <c r="P42" s="53"/>
      <c r="Q42" s="28"/>
      <c r="R42" s="109"/>
    </row>
    <row r="43" spans="1:25" ht="14.25" customHeight="1">
      <c r="A43" s="110" t="s">
        <v>18</v>
      </c>
      <c r="B43" s="42" t="s">
        <v>28</v>
      </c>
      <c r="C43" s="5"/>
      <c r="D43" s="5"/>
      <c r="E43" s="18"/>
      <c r="F43" s="12"/>
      <c r="G43" s="29"/>
      <c r="H43" s="13"/>
      <c r="I43" s="7"/>
      <c r="J43" s="7"/>
      <c r="K43" s="7"/>
      <c r="L43" s="19"/>
      <c r="M43" s="20"/>
      <c r="N43" s="21"/>
      <c r="O43" s="22"/>
      <c r="P43" s="22"/>
      <c r="Q43" s="5"/>
      <c r="R43" s="97"/>
    </row>
    <row r="44" spans="1:25" ht="14.25" customHeight="1">
      <c r="A44" s="110" t="s">
        <v>27</v>
      </c>
      <c r="B44" s="42" t="s">
        <v>19</v>
      </c>
      <c r="C44" s="5"/>
      <c r="D44" s="5"/>
      <c r="E44" s="18"/>
      <c r="F44" s="12"/>
      <c r="G44" s="30"/>
      <c r="H44" s="13"/>
      <c r="I44" s="7"/>
      <c r="J44" s="7"/>
      <c r="K44" s="19"/>
      <c r="L44" s="19"/>
      <c r="M44" s="7"/>
      <c r="N44" s="21"/>
      <c r="O44" s="31"/>
      <c r="P44" s="31"/>
      <c r="Q44" s="5"/>
      <c r="R44" s="97"/>
    </row>
    <row r="45" spans="1:25" ht="14.25" customHeight="1">
      <c r="A45" s="110" t="s">
        <v>30</v>
      </c>
      <c r="B45" s="42" t="s">
        <v>31</v>
      </c>
      <c r="C45" s="5"/>
      <c r="D45" s="5"/>
      <c r="E45" s="18"/>
      <c r="F45" s="12"/>
      <c r="G45" s="30"/>
      <c r="H45" s="13"/>
      <c r="I45" s="7"/>
      <c r="J45" s="7"/>
      <c r="K45" s="19"/>
      <c r="L45" s="19"/>
      <c r="M45" s="7"/>
      <c r="N45" s="21"/>
      <c r="O45" s="31"/>
      <c r="P45" s="31"/>
      <c r="Q45" s="5"/>
      <c r="R45" s="97"/>
    </row>
    <row r="46" spans="1:25" ht="14.25" customHeight="1">
      <c r="A46" s="57"/>
      <c r="B46" s="88"/>
      <c r="C46" s="5"/>
      <c r="D46" s="5"/>
      <c r="E46" s="5"/>
      <c r="F46" s="32"/>
      <c r="G46" s="5"/>
      <c r="H46" s="5"/>
      <c r="I46" s="5"/>
      <c r="J46" s="32"/>
      <c r="K46" s="5"/>
      <c r="L46" s="5"/>
      <c r="M46" s="5"/>
      <c r="N46" s="32"/>
      <c r="O46" s="5"/>
      <c r="P46" s="5"/>
      <c r="Q46" s="5"/>
      <c r="R46" s="97"/>
      <c r="Y46" s="18"/>
    </row>
    <row r="47" spans="1:25" ht="14.25" customHeight="1">
      <c r="A47" s="101" t="str">
        <f t="shared" ref="A47:A58" si="10">A10</f>
        <v>GET:</v>
      </c>
      <c r="B47" s="39"/>
      <c r="C47" s="14" t="s">
        <v>8</v>
      </c>
      <c r="D47" s="15"/>
      <c r="E47" s="15"/>
      <c r="F47" s="14" t="s">
        <v>20</v>
      </c>
      <c r="G47" s="15"/>
      <c r="H47" s="15"/>
      <c r="I47" s="15"/>
      <c r="J47" s="14" t="s">
        <v>21</v>
      </c>
      <c r="K47" s="15"/>
      <c r="L47" s="15"/>
      <c r="M47" s="15"/>
      <c r="N47" s="14" t="s">
        <v>22</v>
      </c>
      <c r="O47" s="15"/>
      <c r="P47" s="15"/>
      <c r="Q47" s="14" t="s">
        <v>23</v>
      </c>
      <c r="R47" s="102"/>
      <c r="T47" s="67"/>
      <c r="U47" s="68"/>
      <c r="Y47" s="18"/>
    </row>
    <row r="48" spans="1:25" ht="12.75" customHeight="1">
      <c r="A48" s="103">
        <f t="shared" si="10"/>
        <v>2</v>
      </c>
      <c r="B48" s="88"/>
      <c r="C48" s="8">
        <f>C11</f>
        <v>2</v>
      </c>
      <c r="D48" s="5"/>
      <c r="E48" s="5">
        <v>15</v>
      </c>
      <c r="F48" s="10" t="s">
        <v>17</v>
      </c>
      <c r="G48" s="86">
        <f>E48*C48</f>
        <v>30</v>
      </c>
      <c r="H48" s="5"/>
      <c r="I48" s="5">
        <v>11</v>
      </c>
      <c r="J48" s="10" t="s">
        <v>17</v>
      </c>
      <c r="K48" s="86">
        <f>I48*C48</f>
        <v>22</v>
      </c>
      <c r="L48" s="5"/>
      <c r="M48" s="5">
        <v>13</v>
      </c>
      <c r="N48" s="10" t="s">
        <v>17</v>
      </c>
      <c r="O48" s="86">
        <f>M48*C48</f>
        <v>26</v>
      </c>
      <c r="P48" s="19">
        <v>13</v>
      </c>
      <c r="Q48" s="10" t="s">
        <v>17</v>
      </c>
      <c r="R48" s="111">
        <f t="shared" ref="R48:R58" si="11">P48*C48</f>
        <v>26</v>
      </c>
      <c r="S48" s="69">
        <f>((M48+I48+E48+P48)*($I$9/$G$9))/4</f>
        <v>6500</v>
      </c>
      <c r="T48" s="69">
        <f t="shared" ref="T48:T58" si="12">I11</f>
        <v>6500</v>
      </c>
      <c r="U48" s="70"/>
      <c r="V48" s="71">
        <f>S48-T48</f>
        <v>0</v>
      </c>
      <c r="Y48" s="18"/>
    </row>
    <row r="49" spans="1:22" ht="12.75" customHeight="1">
      <c r="A49" s="103">
        <f t="shared" si="10"/>
        <v>4</v>
      </c>
      <c r="B49" s="88"/>
      <c r="C49" s="8">
        <f t="shared" ref="C49:C58" si="13">C12</f>
        <v>4</v>
      </c>
      <c r="D49" s="5"/>
      <c r="E49" s="5">
        <v>2</v>
      </c>
      <c r="F49" s="10" t="s">
        <v>17</v>
      </c>
      <c r="G49" s="86">
        <f t="shared" ref="G49:G58" si="14">E49*C49</f>
        <v>8</v>
      </c>
      <c r="H49" s="5"/>
      <c r="I49" s="5">
        <v>3</v>
      </c>
      <c r="J49" s="10" t="s">
        <v>17</v>
      </c>
      <c r="K49" s="86">
        <f t="shared" ref="K49:K58" si="15">I49*C49</f>
        <v>12</v>
      </c>
      <c r="L49" s="5"/>
      <c r="M49" s="5">
        <v>0</v>
      </c>
      <c r="N49" s="10" t="s">
        <v>17</v>
      </c>
      <c r="O49" s="86">
        <f t="shared" ref="O49:O58" si="16">M49*C49</f>
        <v>0</v>
      </c>
      <c r="P49" s="5">
        <v>0</v>
      </c>
      <c r="Q49" s="10" t="s">
        <v>17</v>
      </c>
      <c r="R49" s="111">
        <f t="shared" si="11"/>
        <v>0</v>
      </c>
      <c r="S49" s="69">
        <f t="shared" ref="S49:S58" si="17">((M49+I49+E49+P49)*($I$9/$G$9))/4</f>
        <v>625</v>
      </c>
      <c r="T49" s="69">
        <f t="shared" si="12"/>
        <v>625</v>
      </c>
      <c r="U49" s="70"/>
      <c r="V49" s="71">
        <f t="shared" ref="V49:V58" si="18">S49-T49</f>
        <v>0</v>
      </c>
    </row>
    <row r="50" spans="1:22" ht="12.75" customHeight="1">
      <c r="A50" s="103" t="str">
        <f t="shared" si="10"/>
        <v>$2 TREE</v>
      </c>
      <c r="B50" s="41"/>
      <c r="C50" s="8">
        <f t="shared" si="13"/>
        <v>4</v>
      </c>
      <c r="D50" s="5"/>
      <c r="E50" s="5">
        <v>1</v>
      </c>
      <c r="F50" s="10" t="s">
        <v>17</v>
      </c>
      <c r="G50" s="86">
        <f t="shared" si="14"/>
        <v>4</v>
      </c>
      <c r="H50" s="10"/>
      <c r="I50" s="33">
        <v>3</v>
      </c>
      <c r="J50" s="10" t="s">
        <v>17</v>
      </c>
      <c r="K50" s="86">
        <f t="shared" si="15"/>
        <v>12</v>
      </c>
      <c r="L50" s="10"/>
      <c r="M50" s="5">
        <v>6</v>
      </c>
      <c r="N50" s="10" t="s">
        <v>17</v>
      </c>
      <c r="O50" s="86">
        <f t="shared" si="16"/>
        <v>24</v>
      </c>
      <c r="P50" s="5">
        <v>5</v>
      </c>
      <c r="Q50" s="10" t="s">
        <v>17</v>
      </c>
      <c r="R50" s="111">
        <f t="shared" si="11"/>
        <v>20</v>
      </c>
      <c r="S50" s="69">
        <f t="shared" si="17"/>
        <v>1875</v>
      </c>
      <c r="T50" s="69">
        <f t="shared" si="12"/>
        <v>1875</v>
      </c>
      <c r="U50" s="70"/>
      <c r="V50" s="71">
        <f t="shared" si="18"/>
        <v>0</v>
      </c>
    </row>
    <row r="51" spans="1:22" ht="12.75" customHeight="1">
      <c r="A51" s="103">
        <f t="shared" si="10"/>
        <v>5</v>
      </c>
      <c r="B51" s="88"/>
      <c r="C51" s="8">
        <f t="shared" si="13"/>
        <v>5</v>
      </c>
      <c r="D51" s="5"/>
      <c r="E51" s="5">
        <v>1</v>
      </c>
      <c r="F51" s="10" t="s">
        <v>17</v>
      </c>
      <c r="G51" s="86">
        <f t="shared" si="14"/>
        <v>5</v>
      </c>
      <c r="H51" s="10"/>
      <c r="I51" s="33">
        <v>2</v>
      </c>
      <c r="J51" s="10" t="s">
        <v>17</v>
      </c>
      <c r="K51" s="86">
        <f t="shared" si="15"/>
        <v>10</v>
      </c>
      <c r="L51" s="10"/>
      <c r="M51" s="5">
        <v>1</v>
      </c>
      <c r="N51" s="10" t="s">
        <v>17</v>
      </c>
      <c r="O51" s="86">
        <f t="shared" si="16"/>
        <v>5</v>
      </c>
      <c r="P51" s="5">
        <v>2</v>
      </c>
      <c r="Q51" s="10" t="s">
        <v>17</v>
      </c>
      <c r="R51" s="111">
        <f t="shared" si="11"/>
        <v>10</v>
      </c>
      <c r="S51" s="69">
        <f t="shared" si="17"/>
        <v>750</v>
      </c>
      <c r="T51" s="69">
        <f t="shared" si="12"/>
        <v>750</v>
      </c>
      <c r="U51" s="70"/>
      <c r="V51" s="71">
        <f t="shared" si="18"/>
        <v>0</v>
      </c>
    </row>
    <row r="52" spans="1:22" ht="12.75" customHeight="1">
      <c r="A52" s="103">
        <f t="shared" si="10"/>
        <v>10</v>
      </c>
      <c r="B52" s="88"/>
      <c r="C52" s="8">
        <f t="shared" si="13"/>
        <v>10</v>
      </c>
      <c r="D52" s="5"/>
      <c r="E52" s="5">
        <v>1</v>
      </c>
      <c r="F52" s="10" t="s">
        <v>17</v>
      </c>
      <c r="G52" s="86">
        <f t="shared" si="14"/>
        <v>10</v>
      </c>
      <c r="H52" s="10"/>
      <c r="I52" s="33">
        <v>0</v>
      </c>
      <c r="J52" s="10" t="s">
        <v>17</v>
      </c>
      <c r="K52" s="86">
        <f t="shared" si="15"/>
        <v>0</v>
      </c>
      <c r="L52" s="10"/>
      <c r="M52" s="5">
        <v>0</v>
      </c>
      <c r="N52" s="10" t="s">
        <v>17</v>
      </c>
      <c r="O52" s="86">
        <f t="shared" si="16"/>
        <v>0</v>
      </c>
      <c r="P52" s="5">
        <v>1</v>
      </c>
      <c r="Q52" s="10" t="s">
        <v>17</v>
      </c>
      <c r="R52" s="111">
        <f t="shared" si="11"/>
        <v>10</v>
      </c>
      <c r="S52" s="69">
        <f t="shared" si="17"/>
        <v>250</v>
      </c>
      <c r="T52" s="69">
        <f t="shared" si="12"/>
        <v>250</v>
      </c>
      <c r="U52" s="70"/>
      <c r="V52" s="71">
        <f t="shared" si="18"/>
        <v>0</v>
      </c>
    </row>
    <row r="53" spans="1:22" ht="12.75" customHeight="1">
      <c r="A53" s="103" t="str">
        <f t="shared" si="10"/>
        <v>$5 TREE</v>
      </c>
      <c r="B53" s="88"/>
      <c r="C53" s="8">
        <f t="shared" si="13"/>
        <v>10</v>
      </c>
      <c r="D53" s="5"/>
      <c r="E53" s="5">
        <v>1</v>
      </c>
      <c r="F53" s="10" t="s">
        <v>17</v>
      </c>
      <c r="G53" s="86">
        <f t="shared" si="14"/>
        <v>10</v>
      </c>
      <c r="H53" s="10"/>
      <c r="I53" s="33">
        <v>1</v>
      </c>
      <c r="J53" s="10" t="s">
        <v>17</v>
      </c>
      <c r="K53" s="86">
        <f t="shared" si="15"/>
        <v>10</v>
      </c>
      <c r="L53" s="10"/>
      <c r="M53" s="5">
        <v>1</v>
      </c>
      <c r="N53" s="10" t="s">
        <v>17</v>
      </c>
      <c r="O53" s="86">
        <f t="shared" si="16"/>
        <v>10</v>
      </c>
      <c r="P53" s="5">
        <v>1</v>
      </c>
      <c r="Q53" s="10" t="s">
        <v>17</v>
      </c>
      <c r="R53" s="111">
        <f t="shared" si="11"/>
        <v>10</v>
      </c>
      <c r="S53" s="69">
        <f t="shared" si="17"/>
        <v>500</v>
      </c>
      <c r="T53" s="69">
        <f t="shared" si="12"/>
        <v>500</v>
      </c>
      <c r="U53" s="70"/>
      <c r="V53" s="71">
        <f t="shared" si="18"/>
        <v>0</v>
      </c>
    </row>
    <row r="54" spans="1:22" ht="12.75" customHeight="1">
      <c r="A54" s="103" t="str">
        <f t="shared" si="10"/>
        <v>$2x5</v>
      </c>
      <c r="B54" s="88"/>
      <c r="C54" s="8">
        <f t="shared" si="13"/>
        <v>10</v>
      </c>
      <c r="D54" s="5"/>
      <c r="E54" s="5">
        <v>1</v>
      </c>
      <c r="F54" s="10" t="s">
        <v>17</v>
      </c>
      <c r="G54" s="86">
        <f t="shared" si="14"/>
        <v>10</v>
      </c>
      <c r="H54" s="10"/>
      <c r="I54" s="33">
        <v>1</v>
      </c>
      <c r="J54" s="10" t="s">
        <v>17</v>
      </c>
      <c r="K54" s="86">
        <f t="shared" si="15"/>
        <v>10</v>
      </c>
      <c r="L54" s="10"/>
      <c r="M54" s="5">
        <v>1</v>
      </c>
      <c r="N54" s="10" t="s">
        <v>17</v>
      </c>
      <c r="O54" s="86">
        <f t="shared" si="16"/>
        <v>10</v>
      </c>
      <c r="P54" s="5">
        <v>0</v>
      </c>
      <c r="Q54" s="10" t="s">
        <v>17</v>
      </c>
      <c r="R54" s="111">
        <f t="shared" si="11"/>
        <v>0</v>
      </c>
      <c r="S54" s="69">
        <f t="shared" si="17"/>
        <v>375</v>
      </c>
      <c r="T54" s="69">
        <f t="shared" si="12"/>
        <v>375</v>
      </c>
      <c r="U54" s="70"/>
      <c r="V54" s="71">
        <f t="shared" si="18"/>
        <v>0</v>
      </c>
    </row>
    <row r="55" spans="1:22" ht="12.75" customHeight="1">
      <c r="A55" s="103">
        <f t="shared" si="10"/>
        <v>20</v>
      </c>
      <c r="B55" s="88"/>
      <c r="C55" s="8">
        <f t="shared" si="13"/>
        <v>20</v>
      </c>
      <c r="D55" s="5"/>
      <c r="E55" s="5">
        <v>0</v>
      </c>
      <c r="F55" s="10" t="s">
        <v>17</v>
      </c>
      <c r="G55" s="86">
        <f t="shared" si="14"/>
        <v>0</v>
      </c>
      <c r="H55" s="10"/>
      <c r="I55" s="33">
        <v>0</v>
      </c>
      <c r="J55" s="10" t="s">
        <v>17</v>
      </c>
      <c r="K55" s="86">
        <f t="shared" si="15"/>
        <v>0</v>
      </c>
      <c r="L55" s="10"/>
      <c r="M55" s="5">
        <v>1</v>
      </c>
      <c r="N55" s="10" t="s">
        <v>17</v>
      </c>
      <c r="O55" s="86">
        <f t="shared" si="16"/>
        <v>20</v>
      </c>
      <c r="P55" s="5">
        <v>0</v>
      </c>
      <c r="Q55" s="10" t="s">
        <v>17</v>
      </c>
      <c r="R55" s="111">
        <f t="shared" si="11"/>
        <v>0</v>
      </c>
      <c r="S55" s="69">
        <f t="shared" si="17"/>
        <v>125</v>
      </c>
      <c r="T55" s="69">
        <f t="shared" si="12"/>
        <v>125</v>
      </c>
      <c r="U55" s="70"/>
      <c r="V55" s="71">
        <f t="shared" si="18"/>
        <v>0</v>
      </c>
    </row>
    <row r="56" spans="1:22" ht="12.75" customHeight="1">
      <c r="A56" s="103" t="str">
        <f t="shared" si="10"/>
        <v>$10 TREE</v>
      </c>
      <c r="B56" s="88"/>
      <c r="C56" s="8">
        <f t="shared" si="13"/>
        <v>20</v>
      </c>
      <c r="D56" s="5"/>
      <c r="E56" s="5">
        <v>0</v>
      </c>
      <c r="F56" s="10" t="s">
        <v>17</v>
      </c>
      <c r="G56" s="86">
        <f t="shared" si="14"/>
        <v>0</v>
      </c>
      <c r="H56" s="10"/>
      <c r="I56" s="33">
        <v>1</v>
      </c>
      <c r="J56" s="10" t="s">
        <v>17</v>
      </c>
      <c r="K56" s="86">
        <f t="shared" si="15"/>
        <v>20</v>
      </c>
      <c r="L56" s="10"/>
      <c r="M56" s="5">
        <v>0</v>
      </c>
      <c r="N56" s="10" t="s">
        <v>17</v>
      </c>
      <c r="O56" s="86">
        <f t="shared" si="16"/>
        <v>0</v>
      </c>
      <c r="P56" s="5">
        <v>0</v>
      </c>
      <c r="Q56" s="10" t="s">
        <v>17</v>
      </c>
      <c r="R56" s="111">
        <f t="shared" si="11"/>
        <v>0</v>
      </c>
      <c r="S56" s="69">
        <f t="shared" si="17"/>
        <v>125</v>
      </c>
      <c r="T56" s="69">
        <f t="shared" si="12"/>
        <v>125</v>
      </c>
      <c r="U56" s="70"/>
      <c r="V56" s="71">
        <f t="shared" si="18"/>
        <v>0</v>
      </c>
    </row>
    <row r="57" spans="1:22" ht="12.75" customHeight="1">
      <c r="A57" s="103" t="str">
        <f t="shared" si="10"/>
        <v>$2 + ($4 TREE) + ($5x2)</v>
      </c>
      <c r="B57" s="88"/>
      <c r="C57" s="8">
        <f t="shared" si="13"/>
        <v>20</v>
      </c>
      <c r="D57" s="5"/>
      <c r="E57" s="5">
        <v>0</v>
      </c>
      <c r="F57" s="10" t="s">
        <v>17</v>
      </c>
      <c r="G57" s="86">
        <f t="shared" si="14"/>
        <v>0</v>
      </c>
      <c r="H57" s="10"/>
      <c r="I57" s="33">
        <v>0</v>
      </c>
      <c r="J57" s="10" t="s">
        <v>17</v>
      </c>
      <c r="K57" s="86">
        <f t="shared" si="15"/>
        <v>0</v>
      </c>
      <c r="L57" s="10"/>
      <c r="M57" s="5">
        <v>0</v>
      </c>
      <c r="N57" s="10" t="s">
        <v>17</v>
      </c>
      <c r="O57" s="86">
        <f t="shared" si="16"/>
        <v>0</v>
      </c>
      <c r="P57" s="5">
        <v>1</v>
      </c>
      <c r="Q57" s="10" t="s">
        <v>17</v>
      </c>
      <c r="R57" s="111">
        <f t="shared" si="11"/>
        <v>20</v>
      </c>
      <c r="S57" s="69">
        <f t="shared" si="17"/>
        <v>125</v>
      </c>
      <c r="T57" s="69">
        <f t="shared" si="12"/>
        <v>125</v>
      </c>
      <c r="U57" s="70"/>
      <c r="V57" s="71">
        <f t="shared" si="18"/>
        <v>0</v>
      </c>
    </row>
    <row r="58" spans="1:22" ht="12.75" customHeight="1">
      <c r="A58" s="103" t="str">
        <f t="shared" si="10"/>
        <v>$2x10</v>
      </c>
      <c r="B58" s="88"/>
      <c r="C58" s="157">
        <f t="shared" si="13"/>
        <v>20</v>
      </c>
      <c r="D58" s="5"/>
      <c r="E58" s="5">
        <v>1</v>
      </c>
      <c r="F58" s="10" t="s">
        <v>17</v>
      </c>
      <c r="G58" s="86">
        <f t="shared" si="14"/>
        <v>20</v>
      </c>
      <c r="H58" s="10"/>
      <c r="I58" s="33">
        <v>0</v>
      </c>
      <c r="J58" s="10" t="s">
        <v>17</v>
      </c>
      <c r="K58" s="86">
        <f t="shared" si="15"/>
        <v>0</v>
      </c>
      <c r="L58" s="10"/>
      <c r="M58" s="5">
        <v>0</v>
      </c>
      <c r="N58" s="10" t="s">
        <v>17</v>
      </c>
      <c r="O58" s="86">
        <f t="shared" si="16"/>
        <v>0</v>
      </c>
      <c r="P58" s="5">
        <v>0</v>
      </c>
      <c r="Q58" s="10" t="s">
        <v>17</v>
      </c>
      <c r="R58" s="111">
        <f t="shared" si="11"/>
        <v>0</v>
      </c>
      <c r="S58" s="69">
        <f t="shared" si="17"/>
        <v>125</v>
      </c>
      <c r="T58" s="69">
        <f t="shared" si="12"/>
        <v>125</v>
      </c>
      <c r="U58" s="70"/>
      <c r="V58" s="71">
        <f t="shared" si="18"/>
        <v>0</v>
      </c>
    </row>
    <row r="59" spans="1:22" ht="14.25" customHeight="1">
      <c r="A59" s="158" t="s">
        <v>37</v>
      </c>
      <c r="B59" s="153"/>
      <c r="C59" s="8"/>
      <c r="D59" s="1"/>
      <c r="E59" s="1">
        <f>SUM(E48:E58)</f>
        <v>23</v>
      </c>
      <c r="F59" s="43"/>
      <c r="G59" s="77">
        <f>SUM(G48:G58)</f>
        <v>97</v>
      </c>
      <c r="H59" s="1"/>
      <c r="I59" s="1">
        <f>SUM(I48:I58)</f>
        <v>22</v>
      </c>
      <c r="J59" s="43"/>
      <c r="K59" s="77">
        <f>SUM(K48:K58)</f>
        <v>96</v>
      </c>
      <c r="L59" s="1"/>
      <c r="M59" s="44">
        <f>SUM(M48:M58)</f>
        <v>23</v>
      </c>
      <c r="N59" s="43"/>
      <c r="O59" s="77">
        <f>SUM(O48:O58)</f>
        <v>95</v>
      </c>
      <c r="P59" s="44">
        <f>SUM(P48:P58)</f>
        <v>23</v>
      </c>
      <c r="Q59" s="43"/>
      <c r="R59" s="112">
        <f>SUM(R48:R58)</f>
        <v>96</v>
      </c>
      <c r="S59" s="69"/>
      <c r="T59" s="69"/>
      <c r="V59" s="71"/>
    </row>
    <row r="60" spans="1:22" ht="14.25" customHeight="1">
      <c r="A60" s="57"/>
      <c r="B60" s="88"/>
      <c r="C60" s="8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97"/>
      <c r="T60" s="132">
        <f>SUM(G59+K59+O59+R59)/4</f>
        <v>96</v>
      </c>
    </row>
    <row r="61" spans="1:22" ht="14.25" customHeight="1">
      <c r="A61" s="57"/>
      <c r="B61" s="88"/>
      <c r="C61" s="8"/>
      <c r="D61" s="5"/>
      <c r="E61" s="80"/>
      <c r="F61" s="34"/>
      <c r="G61" s="74"/>
      <c r="H61" s="5"/>
      <c r="I61" s="5"/>
      <c r="J61" s="34"/>
      <c r="K61" s="5"/>
      <c r="L61" s="5"/>
      <c r="M61" s="5"/>
      <c r="N61" s="5"/>
      <c r="O61" s="5"/>
      <c r="P61" s="5"/>
      <c r="Q61" s="5"/>
      <c r="R61" s="97"/>
    </row>
    <row r="62" spans="1:22" ht="14.25" customHeight="1" thickBot="1">
      <c r="A62" s="113"/>
      <c r="B62" s="114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6"/>
    </row>
    <row r="63" spans="1:22" ht="14.25" customHeight="1">
      <c r="A63" s="5"/>
      <c r="B63" s="38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22" ht="14.25" customHeight="1">
      <c r="A64" s="5"/>
      <c r="B64" s="38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</row>
    <row r="65" spans="5:16" ht="14.25" customHeight="1">
      <c r="P65" s="5"/>
    </row>
    <row r="66" spans="5:16" ht="14.25" customHeight="1">
      <c r="E66" s="5"/>
      <c r="P66" s="5"/>
    </row>
    <row r="67" spans="5:16" ht="14.25" customHeight="1">
      <c r="E67" s="5"/>
      <c r="P67" s="5"/>
    </row>
    <row r="68" spans="5:16" ht="14.25" customHeight="1">
      <c r="E68" s="5"/>
      <c r="P68" s="5"/>
    </row>
    <row r="69" spans="5:16" ht="14.25" customHeight="1">
      <c r="E69" s="5"/>
      <c r="P69" s="5"/>
    </row>
    <row r="70" spans="5:16" ht="14.25" customHeight="1">
      <c r="E70" s="5"/>
      <c r="P70" s="5"/>
    </row>
    <row r="71" spans="5:16" ht="14.25" customHeight="1">
      <c r="E71" s="5"/>
      <c r="P71" s="5"/>
    </row>
    <row r="72" spans="5:16" ht="14.25" customHeight="1">
      <c r="E72" s="5"/>
      <c r="P72" s="5"/>
    </row>
    <row r="73" spans="5:16" ht="14.25" customHeight="1">
      <c r="E73" s="5"/>
      <c r="P73" s="5"/>
    </row>
    <row r="74" spans="5:16" ht="14.25" customHeight="1">
      <c r="E74" s="5"/>
      <c r="P74" s="5"/>
    </row>
    <row r="75" spans="5:16" ht="14.25" customHeight="1">
      <c r="E75" s="5"/>
      <c r="P75" s="5"/>
    </row>
    <row r="76" spans="5:16" ht="14.25" customHeight="1">
      <c r="E76" s="5"/>
      <c r="P76" s="5"/>
    </row>
    <row r="77" spans="5:16" ht="14.25" customHeight="1">
      <c r="E77" s="5"/>
      <c r="P77" s="5"/>
    </row>
    <row r="78" spans="5:16" ht="14.25" customHeight="1">
      <c r="E78" s="5"/>
    </row>
  </sheetData>
  <mergeCells count="5">
    <mergeCell ref="C36:I36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1411</vt:lpstr>
      <vt:lpstr>'1411'!Print_Area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2017-06-07T19:42:23Z</cp:lastPrinted>
  <dcterms:created xsi:type="dcterms:W3CDTF">1998-07-22T12:50:39Z</dcterms:created>
  <dcterms:modified xsi:type="dcterms:W3CDTF">2017-06-07T19:42:55Z</dcterms:modified>
</cp:coreProperties>
</file>