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10 Money Bag Multiplier ($2)\PS\"/>
    </mc:Choice>
  </mc:AlternateContent>
  <bookViews>
    <workbookView xWindow="0" yWindow="0" windowWidth="23970" windowHeight="9300" tabRatio="601"/>
  </bookViews>
  <sheets>
    <sheet name="1510" sheetId="1" r:id="rId1"/>
  </sheets>
  <definedNames>
    <definedName name="_xlnm.Print_Area" localSheetId="0">'1510'!$A$1:$R$40</definedName>
  </definedNames>
  <calcPr calcId="152511"/>
</workbook>
</file>

<file path=xl/calcChain.xml><?xml version="1.0" encoding="utf-8"?>
<calcChain xmlns="http://schemas.openxmlformats.org/spreadsheetml/2006/main">
  <c r="S49" i="1" l="1"/>
  <c r="S50" i="1"/>
  <c r="S51" i="1"/>
  <c r="S52" i="1"/>
  <c r="S53" i="1"/>
  <c r="S54" i="1"/>
  <c r="S55" i="1"/>
  <c r="S56" i="1"/>
  <c r="S57" i="1"/>
  <c r="S58" i="1"/>
  <c r="S59" i="1"/>
  <c r="A49" i="1"/>
  <c r="A50" i="1"/>
  <c r="A51" i="1"/>
  <c r="A52" i="1"/>
  <c r="A53" i="1"/>
  <c r="A54" i="1"/>
  <c r="A55" i="1"/>
  <c r="A56" i="1"/>
  <c r="A57" i="1"/>
  <c r="A58" i="1"/>
  <c r="A59" i="1"/>
  <c r="C49" i="1"/>
  <c r="C50" i="1"/>
  <c r="C51" i="1"/>
  <c r="C52" i="1"/>
  <c r="C53" i="1"/>
  <c r="C54" i="1"/>
  <c r="C55" i="1"/>
  <c r="R55" i="1" s="1"/>
  <c r="C56" i="1"/>
  <c r="R56" i="1" s="1"/>
  <c r="C57" i="1"/>
  <c r="R57" i="1" s="1"/>
  <c r="C58" i="1"/>
  <c r="R58" i="1" s="1"/>
  <c r="C59" i="1"/>
  <c r="G59" i="1" s="1"/>
  <c r="M27" i="1"/>
  <c r="M28" i="1"/>
  <c r="I21" i="1"/>
  <c r="T58" i="1" s="1"/>
  <c r="I16" i="1"/>
  <c r="T53" i="1" s="1"/>
  <c r="E27" i="1"/>
  <c r="E28" i="1"/>
  <c r="E29" i="1"/>
  <c r="V53" i="1" l="1"/>
  <c r="G57" i="1"/>
  <c r="K57" i="1"/>
  <c r="O57" i="1"/>
  <c r="G56" i="1"/>
  <c r="K56" i="1"/>
  <c r="O56" i="1"/>
  <c r="G55" i="1"/>
  <c r="K55" i="1"/>
  <c r="O55" i="1"/>
  <c r="G58" i="1"/>
  <c r="K58" i="1"/>
  <c r="O58" i="1"/>
  <c r="V58" i="1"/>
  <c r="I38" i="1"/>
  <c r="I15" i="1" l="1"/>
  <c r="T52" i="1" s="1"/>
  <c r="V52" i="1" s="1"/>
  <c r="E30" i="1" l="1"/>
  <c r="E32" i="1"/>
  <c r="C32" i="1"/>
  <c r="O49" i="1" l="1"/>
  <c r="K50" i="1"/>
  <c r="G51" i="1"/>
  <c r="R52" i="1"/>
  <c r="O53" i="1"/>
  <c r="G54" i="1"/>
  <c r="O59" i="1"/>
  <c r="K54" i="1" l="1"/>
  <c r="R49" i="1"/>
  <c r="K51" i="1"/>
  <c r="G52" i="1"/>
  <c r="R59" i="1"/>
  <c r="R53" i="1"/>
  <c r="O50" i="1"/>
  <c r="G50" i="1"/>
  <c r="K59" i="1"/>
  <c r="K53" i="1"/>
  <c r="K49" i="1"/>
  <c r="O52" i="1"/>
  <c r="R54" i="1"/>
  <c r="R51" i="1"/>
  <c r="G53" i="1"/>
  <c r="G49" i="1"/>
  <c r="K52" i="1"/>
  <c r="O54" i="1"/>
  <c r="O51" i="1"/>
  <c r="R50" i="1"/>
  <c r="I39" i="1"/>
  <c r="G39" i="1"/>
  <c r="P60" i="1"/>
  <c r="M60" i="1"/>
  <c r="I60" i="1"/>
  <c r="E60" i="1"/>
  <c r="I20" i="1"/>
  <c r="T57" i="1" s="1"/>
  <c r="V57" i="1" s="1"/>
  <c r="G31" i="1" l="1"/>
  <c r="G33" i="1" s="1"/>
  <c r="M32" i="1"/>
  <c r="M30" i="1"/>
  <c r="I12" i="1"/>
  <c r="T49" i="1" s="1"/>
  <c r="V49" i="1" s="1"/>
  <c r="I13" i="1"/>
  <c r="T50" i="1" s="1"/>
  <c r="V50" i="1" s="1"/>
  <c r="I14" i="1"/>
  <c r="T51" i="1" s="1"/>
  <c r="V51" i="1" s="1"/>
  <c r="I17" i="1"/>
  <c r="T54" i="1" s="1"/>
  <c r="V54" i="1" s="1"/>
  <c r="I18" i="1"/>
  <c r="T55" i="1" s="1"/>
  <c r="V55" i="1" s="1"/>
  <c r="I19" i="1"/>
  <c r="T56" i="1" s="1"/>
  <c r="V56" i="1" s="1"/>
  <c r="I22" i="1"/>
  <c r="T59" i="1" s="1"/>
  <c r="V59" i="1" s="1"/>
  <c r="K9" i="1"/>
  <c r="S48" i="1"/>
  <c r="C48" i="1"/>
  <c r="K48" i="1" s="1"/>
  <c r="I11" i="1"/>
  <c r="T48" i="1" s="1"/>
  <c r="G37" i="1"/>
  <c r="C40" i="1"/>
  <c r="C39" i="1"/>
  <c r="C38" i="1"/>
  <c r="C37" i="1"/>
  <c r="A47" i="1"/>
  <c r="A48" i="1"/>
  <c r="G6" i="1"/>
  <c r="K23" i="1" l="1"/>
  <c r="K24" i="1"/>
  <c r="K25" i="1"/>
  <c r="K26" i="1"/>
  <c r="K21" i="1"/>
  <c r="K16" i="1"/>
  <c r="K15" i="1"/>
  <c r="K20" i="1"/>
  <c r="E20" i="1" s="1"/>
  <c r="K14" i="1"/>
  <c r="K13" i="1"/>
  <c r="E13" i="1" s="1"/>
  <c r="K22" i="1"/>
  <c r="K19" i="1"/>
  <c r="K18" i="1"/>
  <c r="M20" i="1"/>
  <c r="K17" i="1"/>
  <c r="K60" i="1"/>
  <c r="O48" i="1"/>
  <c r="O60" i="1" s="1"/>
  <c r="G48" i="1"/>
  <c r="G60" i="1" s="1"/>
  <c r="K11" i="1"/>
  <c r="E37" i="1" s="1"/>
  <c r="R48" i="1"/>
  <c r="R60" i="1" s="1"/>
  <c r="K12" i="1"/>
  <c r="I31" i="1"/>
  <c r="I33" i="1" s="1"/>
  <c r="V48" i="1"/>
  <c r="M13" i="1" l="1"/>
  <c r="E15" i="1"/>
  <c r="M15" i="1"/>
  <c r="M16" i="1"/>
  <c r="E16" i="1"/>
  <c r="M21" i="1"/>
  <c r="E21" i="1"/>
  <c r="M26" i="1"/>
  <c r="E26" i="1"/>
  <c r="E25" i="1"/>
  <c r="M25" i="1"/>
  <c r="E24" i="1"/>
  <c r="M24" i="1"/>
  <c r="E23" i="1"/>
  <c r="M23" i="1"/>
  <c r="M19" i="1"/>
  <c r="E19" i="1"/>
  <c r="M17" i="1"/>
  <c r="E17" i="1"/>
  <c r="E22" i="1"/>
  <c r="M22" i="1"/>
  <c r="M18" i="1"/>
  <c r="E18" i="1"/>
  <c r="E14" i="1"/>
  <c r="M14" i="1"/>
  <c r="M29" i="1"/>
  <c r="I37" i="1"/>
  <c r="E12" i="1"/>
  <c r="E38" i="1"/>
  <c r="E39" i="1"/>
  <c r="M12" i="1"/>
  <c r="E11" i="1"/>
  <c r="M11" i="1"/>
  <c r="K31" i="1"/>
  <c r="E31" i="1" s="1"/>
  <c r="E40" i="1"/>
  <c r="T61" i="1"/>
  <c r="T32" i="1" l="1"/>
  <c r="T31" i="1"/>
  <c r="T33" i="1"/>
  <c r="M31" i="1"/>
  <c r="M33" i="1" s="1"/>
  <c r="K6" i="1" s="1"/>
  <c r="K33" i="1"/>
  <c r="E33" i="1" s="1"/>
  <c r="O13" i="1" l="1"/>
  <c r="O21" i="1"/>
  <c r="O14" i="1"/>
  <c r="O22" i="1"/>
  <c r="O15" i="1"/>
  <c r="O23" i="1"/>
  <c r="O20" i="1"/>
  <c r="O16" i="1"/>
  <c r="O24" i="1"/>
  <c r="O17" i="1"/>
  <c r="O25" i="1"/>
  <c r="O18" i="1"/>
  <c r="O26" i="1"/>
  <c r="O19" i="1"/>
  <c r="O27" i="1"/>
  <c r="O28" i="1"/>
  <c r="O29" i="1"/>
  <c r="O11" i="1"/>
  <c r="O30" i="1"/>
  <c r="O6" i="1"/>
  <c r="O12" i="1"/>
  <c r="O32" i="1"/>
  <c r="R32" i="1" s="1"/>
  <c r="R30" i="1" l="1"/>
  <c r="R26" i="1"/>
  <c r="R22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<sst xmlns="http://schemas.openxmlformats.org/spreadsheetml/2006/main" count="139" uniqueCount="60">
  <si>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</si>
  <si>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</si>
  <si>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</si>
  <si>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</si>
  <si>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</si>
  <si>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</si>
  <si>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</si>
  <si>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</si>
  <si>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</si>
  <si>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</si>
  <si>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</si>
  <si>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</si>
  <si>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</si>
  <si>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</si>
  <si>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</si>
  <si>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</si>
  <si>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</si>
  <si>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</si>
  <si>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</si>
  <si>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</si>
  <si>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</si>
  <si>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</si>
  <si>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</si>
  <si>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</si>
  <si>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</si>
  <si>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</si>
  <si>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</si>
  <si>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</si>
  <si>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</si>
  <si>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</si>
  <si>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</si>
  <si>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</si>
  <si>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</si>
  <si>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</si>
  <si>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</si>
  <si>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</si>
  <si>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</si>
  <si>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</si>
  <si>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</si>
  <si>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$2x10</t>
  </si>
  <si>
    <t>HIGH</t>
  </si>
  <si>
    <t>$2 (2X)</t>
  </si>
  <si>
    <r>
      <t xml:space="preserve">($2x5) + ($10x2) + </t>
    </r>
    <r>
      <rPr>
        <b/>
        <sz val="12"/>
        <color rgb="FFFF0000"/>
        <rFont val="Calibri"/>
        <family val="2"/>
        <scheme val="minor"/>
      </rPr>
      <t>$10 (2X)</t>
    </r>
  </si>
  <si>
    <r>
      <rPr>
        <sz val="12"/>
        <rFont val="Calibri"/>
        <family val="2"/>
        <scheme val="minor"/>
      </rPr>
      <t xml:space="preserve">$2 + </t>
    </r>
    <r>
      <rPr>
        <b/>
        <sz val="12"/>
        <color rgb="FFFF0000"/>
        <rFont val="Calibri"/>
        <family val="2"/>
        <scheme val="minor"/>
      </rPr>
      <t>($4 (2X))</t>
    </r>
  </si>
  <si>
    <r>
      <t xml:space="preserve">$2 + $10 + </t>
    </r>
    <r>
      <rPr>
        <b/>
        <sz val="12"/>
        <color rgb="FFFF0000"/>
        <rFont val="Calibri"/>
        <family val="2"/>
        <scheme val="minor"/>
      </rPr>
      <t>($4 (2X))</t>
    </r>
  </si>
  <si>
    <r>
      <t xml:space="preserve">($50x8) + </t>
    </r>
    <r>
      <rPr>
        <b/>
        <sz val="12"/>
        <color rgb="FFFF0000"/>
        <rFont val="Calibri"/>
        <family val="2"/>
        <scheme val="minor"/>
      </rPr>
      <t>($50 (2X))</t>
    </r>
  </si>
  <si>
    <t>INSTANT GAME #1510 - "MONEY BAG MULTIPLIER"</t>
  </si>
  <si>
    <t>2X = WIN DOUBLE</t>
  </si>
  <si>
    <t>3X = WIN TRIPLE</t>
  </si>
  <si>
    <t>5X = WIN 5 TIMES</t>
  </si>
  <si>
    <r>
      <rPr>
        <sz val="12"/>
        <rFont val="Calibri"/>
        <family val="2"/>
        <scheme val="minor"/>
      </rPr>
      <t xml:space="preserve">$4 + </t>
    </r>
    <r>
      <rPr>
        <b/>
        <sz val="12"/>
        <color rgb="FF7030A0"/>
        <rFont val="Calibri"/>
        <family val="2"/>
        <scheme val="minor"/>
      </rPr>
      <t>($2 (3X))</t>
    </r>
  </si>
  <si>
    <t>$2 (5X)</t>
  </si>
  <si>
    <r>
      <t xml:space="preserve">($4 (3X)) </t>
    </r>
    <r>
      <rPr>
        <sz val="12"/>
        <rFont val="Calibri"/>
        <family val="2"/>
        <scheme val="minor"/>
      </rPr>
      <t>+ ($4x2)</t>
    </r>
  </si>
  <si>
    <t>$4 (5X)</t>
  </si>
  <si>
    <r>
      <t xml:space="preserve">($10x3) + </t>
    </r>
    <r>
      <rPr>
        <b/>
        <sz val="12"/>
        <color rgb="FF0070C0"/>
        <rFont val="Calibri"/>
        <family val="2"/>
        <scheme val="minor"/>
      </rPr>
      <t>($4 (5X))</t>
    </r>
  </si>
  <si>
    <r>
      <t xml:space="preserve">$20 + </t>
    </r>
    <r>
      <rPr>
        <b/>
        <sz val="12"/>
        <color rgb="FF7030A0"/>
        <rFont val="Calibri"/>
        <family val="2"/>
        <scheme val="minor"/>
      </rPr>
      <t>($10 (3X))</t>
    </r>
  </si>
  <si>
    <r>
      <t xml:space="preserve">($50x5) + </t>
    </r>
    <r>
      <rPr>
        <b/>
        <sz val="12"/>
        <color rgb="FF0070C0"/>
        <rFont val="Calibri"/>
        <family val="2"/>
        <scheme val="minor"/>
      </rPr>
      <t>($50 (5X))</t>
    </r>
  </si>
  <si>
    <t>%</t>
  </si>
  <si>
    <t>of wins</t>
  </si>
  <si>
    <t>NOVEMBER 26,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</si>
</sst>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9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1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7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166" fontId="2" fillId="0" borderId="0" xfId="2" applyFont="1"/>
    <xf numFmtId="38" fontId="2" fillId="0" borderId="0" xfId="1" applyNumberFormat="1" applyFont="1"/>
    <xf numFmtId="10" fontId="2" fillId="0" borderId="0" xfId="0" applyNumberFormat="1" applyFont="1"/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166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0" xfId="0" applyNumberFormat="1" applyFont="1" applyFill="1"/>
    <xf numFmtId="165" fontId="5" fillId="0" borderId="4" xfId="0" applyNumberFormat="1" applyFont="1" applyFill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14" xfId="0" applyNumberFormat="1" applyFont="1" applyFill="1" applyBorder="1" applyAlignment="1">
      <alignment horizontal="center"/>
    </xf>
    <xf numFmtId="166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4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left"/>
    </xf>
    <xf numFmtId="3" fontId="2" fillId="0" borderId="0" xfId="0" applyNumberFormat="1" applyFont="1"/>
    <xf numFmtId="173" fontId="2" fillId="0" borderId="0" xfId="0" applyNumberFormat="1" applyFont="1"/>
    <xf numFmtId="38" fontId="2" fillId="0" borderId="0" xfId="1" applyNumberFormat="1" applyFont="1" applyAlignment="1">
      <alignment horizontal="center"/>
    </xf>
    <xf numFmtId="165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left"/>
    </xf>
    <xf numFmtId="10" fontId="2" fillId="2" borderId="14" xfId="0" applyNumberFormat="1" applyFont="1" applyFill="1" applyBorder="1" applyAlignment="1">
      <alignment horizontal="center"/>
    </xf>
    <xf numFmtId="171" fontId="2" fillId="0" borderId="0" xfId="0" applyNumberFormat="1" applyFont="1"/>
    <xf numFmtId="165" fontId="2" fillId="2" borderId="19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171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/>
    <xf numFmtId="167" fontId="2" fillId="2" borderId="3" xfId="0" applyNumberFormat="1" applyFont="1" applyFill="1" applyBorder="1" applyAlignment="1">
      <alignment horizontal="left"/>
    </xf>
    <xf numFmtId="164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20" xfId="0" applyNumberFormat="1" applyFont="1" applyFill="1" applyBorder="1" applyAlignment="1">
      <alignment horizontal="center"/>
    </xf>
    <xf numFmtId="165" fontId="8" fillId="2" borderId="4" xfId="0" applyNumberFormat="1" applyFont="1" applyFill="1" applyBorder="1" applyAlignment="1">
      <alignment horizontal="left"/>
    </xf>
    <xf numFmtId="165" fontId="7" fillId="0" borderId="4" xfId="0" applyNumberFormat="1" applyFont="1" applyFill="1" applyBorder="1" applyAlignment="1">
      <alignment horizontal="left"/>
    </xf>
    <xf numFmtId="165" fontId="8" fillId="0" borderId="4" xfId="0" applyNumberFormat="1" applyFont="1" applyFill="1" applyBorder="1" applyAlignment="1">
      <alignment horizontal="left"/>
    </xf>
    <xf numFmtId="165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lef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0" fontId="2" fillId="0" borderId="4" xfId="0" applyFont="1" applyFill="1" applyBorder="1"/>
    <xf numFmtId="171" fontId="2" fillId="0" borderId="0" xfId="0" applyNumberFormat="1" applyFont="1" applyFill="1" applyBorder="1" applyAlignment="1">
      <alignment horizontal="center"/>
    </xf>
    <xf numFmtId="0" fontId="6" fillId="0" borderId="4" xfId="0" applyFont="1" applyFill="1" applyBorder="1"/>
    <xf numFmtId="0" fontId="5" fillId="0" borderId="4" xfId="0" applyFont="1" applyFill="1" applyBorder="1"/>
    <xf numFmtId="167" fontId="2" fillId="0" borderId="0" xfId="0" applyNumberFormat="1" applyFont="1" applyFill="1" applyBorder="1" applyAlignment="1">
      <alignment horizontal="right"/>
    </xf>
    <xf numFmtId="0" fontId="7" fillId="0" borderId="4" xfId="0" applyFont="1" applyFill="1" applyBorder="1"/>
    <xf numFmtId="0" fontId="8" fillId="0" borderId="4" xfId="0" applyFont="1" applyFill="1" applyBorder="1"/>
    <xf numFmtId="172" fontId="2" fillId="0" borderId="10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/>
    <xf numFmtId="172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" fontId="2" fillId="0" borderId="9" xfId="0" applyNumberFormat="1" applyFont="1" applyFill="1" applyBorder="1" applyAlignment="1">
      <alignment horizontal="left"/>
    </xf>
    <xf numFmtId="172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left"/>
    </xf>
    <xf numFmtId="172" fontId="2" fillId="0" borderId="7" xfId="0" applyNumberFormat="1" applyFont="1" applyFill="1" applyBorder="1" applyAlignment="1">
      <alignment horizontal="right"/>
    </xf>
    <xf numFmtId="38" fontId="2" fillId="0" borderId="2" xfId="1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0" fontId="2" fillId="0" borderId="8" xfId="0" applyFont="1" applyFill="1" applyBorder="1"/>
    <xf numFmtId="0" fontId="4" fillId="0" borderId="4" xfId="0" applyFont="1" applyFill="1" applyBorder="1"/>
    <xf numFmtId="38" fontId="4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14" xfId="0" applyFont="1" applyFill="1" applyBorder="1"/>
    <xf numFmtId="0" fontId="2" fillId="0" borderId="4" xfId="0" applyFont="1" applyFill="1" applyBorder="1" applyAlignment="1">
      <alignment horizontal="right"/>
    </xf>
    <xf numFmtId="38" fontId="2" fillId="0" borderId="0" xfId="1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0" fontId="2" fillId="0" borderId="14" xfId="0" applyFont="1" applyFill="1" applyBorder="1"/>
    <xf numFmtId="2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17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/>
    <xf numFmtId="164" fontId="2" fillId="0" borderId="0" xfId="0" applyNumberFormat="1" applyFont="1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/>
    <xf numFmtId="165" fontId="2" fillId="0" borderId="1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172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172" fontId="2" fillId="0" borderId="16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173" fontId="3" fillId="0" borderId="0" xfId="0" applyNumberFormat="1" applyFont="1" applyFill="1" applyBorder="1"/>
    <xf numFmtId="0" fontId="2" fillId="0" borderId="21" xfId="0" applyFont="1" applyFill="1" applyBorder="1"/>
    <xf numFmtId="38" fontId="2" fillId="0" borderId="22" xfId="1" applyNumberFormat="1" applyFont="1" applyFill="1" applyBorder="1" applyAlignment="1">
      <alignment horizontal="center"/>
    </xf>
    <xf numFmtId="0" fontId="2" fillId="0" borderId="22" xfId="0" applyFont="1" applyFill="1" applyBorder="1"/>
    <xf numFmtId="0" fontId="2" fillId="0" borderId="23" xfId="0" applyFont="1" applyFill="1" applyBorder="1"/>
    <xf numFmtId="0" fontId="5" fillId="0" borderId="0" xfId="0" applyFont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38" fontId="2" fillId="0" borderId="10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9" xfId="1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9"/>
  <sheetViews>
    <sheetView tabSelected="1" zoomScale="130" zoomScaleNormal="130" zoomScaleSheetLayoutView="80" workbookViewId="0">
      <selection activeCell="A4" sqref="A4:R4"/>
    </sheetView>
  </sheetViews>
  <sheetFormatPr defaultColWidth="10.7109375" defaultRowHeight="14.25" customHeight="1"/>
  <cols>
    <col min="1" max="1" width="32.85546875" style="5" bestFit="1" customWidth="1"/>
    <col min="2" max="2" width="6.28515625" style="76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4.28515625" style="5" customWidth="1"/>
    <col min="10" max="10" width="2.42578125" style="5" customWidth="1"/>
    <col min="11" max="11" width="14" style="5" customWidth="1"/>
    <col min="12" max="12" width="4.42578125" style="5" bestFit="1" customWidth="1"/>
    <col min="13" max="13" width="13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2.7109375" style="5" customWidth="1"/>
    <col min="19" max="19" width="8.7109375" style="5" bestFit="1" customWidth="1"/>
    <col min="20" max="20" width="8.5703125" style="5" bestFit="1" customWidth="1"/>
    <col min="21" max="21" width="2.7109375" style="5" bestFit="1" customWidth="1"/>
    <col min="22" max="22" width="7.71093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212" t="s">
        <v>26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4"/>
      <c r="S1" s="1"/>
      <c r="T1" s="4"/>
    </row>
    <row r="2" spans="1:26" ht="14.25" customHeight="1">
      <c r="A2" s="215" t="s">
        <v>25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7"/>
      <c r="S2" s="2"/>
      <c r="T2" s="4"/>
    </row>
    <row r="3" spans="1:26" ht="14.25" customHeight="1">
      <c r="A3" s="215" t="s">
        <v>46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7"/>
      <c r="S3" s="2"/>
      <c r="T3" s="4"/>
      <c r="U3" s="6"/>
      <c r="V3" s="6"/>
      <c r="W3" s="6"/>
      <c r="X3" s="6"/>
      <c r="Y3" s="6"/>
    </row>
    <row r="4" spans="1:26" ht="14.25" customHeight="1">
      <c r="A4" s="218" t="s">
        <v>59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20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M33</f>
        <v>640000</v>
      </c>
      <c r="L6" s="4"/>
      <c r="M6" s="17" t="s">
        <v>3</v>
      </c>
      <c r="N6" s="4"/>
      <c r="O6" s="19">
        <f>K6/G6</f>
        <v>0.64</v>
      </c>
      <c r="P6" s="19"/>
      <c r="Q6" s="4"/>
      <c r="R6" s="12"/>
      <c r="T6" s="108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  <c r="X10" s="40"/>
    </row>
    <row r="11" spans="1:26" ht="14.25" customHeight="1">
      <c r="A11" s="77">
        <v>2</v>
      </c>
      <c r="B11" s="78">
        <v>1</v>
      </c>
      <c r="C11" s="79">
        <v>2</v>
      </c>
      <c r="D11" s="79"/>
      <c r="E11" s="80">
        <f t="shared" ref="E11:E29" si="0">$A$6/K11</f>
        <v>7.1428571428571432</v>
      </c>
      <c r="F11" s="81"/>
      <c r="G11" s="80">
        <v>14</v>
      </c>
      <c r="H11" s="82"/>
      <c r="I11" s="83">
        <f t="shared" ref="I11:I22" si="1">G11*($I$9/$G$9)</f>
        <v>7000</v>
      </c>
      <c r="J11" s="84"/>
      <c r="K11" s="83">
        <f t="shared" ref="K11:K26" si="2">I11*$K$9</f>
        <v>70000</v>
      </c>
      <c r="L11" s="85"/>
      <c r="M11" s="86">
        <f t="shared" ref="M11:M30" si="3">K11*C11</f>
        <v>140000</v>
      </c>
      <c r="N11" s="87"/>
      <c r="O11" s="88">
        <f t="shared" ref="O11:O30" si="4">(M11/$K$6)</f>
        <v>0.21875</v>
      </c>
      <c r="P11" s="89"/>
      <c r="Q11" s="90"/>
      <c r="R11" s="91"/>
      <c r="S11" s="41"/>
      <c r="V11" s="42"/>
      <c r="X11" s="43"/>
    </row>
    <row r="12" spans="1:26" s="59" customFormat="1" ht="14.25" customHeight="1">
      <c r="A12" s="44">
        <v>4</v>
      </c>
      <c r="B12" s="45">
        <v>1</v>
      </c>
      <c r="C12" s="46">
        <v>4</v>
      </c>
      <c r="D12" s="46"/>
      <c r="E12" s="47">
        <f t="shared" si="0"/>
        <v>44.444444444444443</v>
      </c>
      <c r="F12" s="48"/>
      <c r="G12" s="47">
        <v>2.25</v>
      </c>
      <c r="H12" s="49"/>
      <c r="I12" s="50">
        <f t="shared" si="1"/>
        <v>1125</v>
      </c>
      <c r="J12" s="51"/>
      <c r="K12" s="50">
        <f t="shared" si="2"/>
        <v>11250</v>
      </c>
      <c r="L12" s="52"/>
      <c r="M12" s="53">
        <f t="shared" si="3"/>
        <v>45000</v>
      </c>
      <c r="N12" s="54"/>
      <c r="O12" s="55">
        <f t="shared" si="4"/>
        <v>7.03125E-2</v>
      </c>
      <c r="P12" s="56"/>
      <c r="Q12" s="49"/>
      <c r="R12" s="57"/>
      <c r="S12" s="58"/>
      <c r="V12" s="60"/>
      <c r="X12" s="61"/>
    </row>
    <row r="13" spans="1:26" s="59" customFormat="1" ht="14.25" customHeight="1">
      <c r="A13" s="62" t="s">
        <v>41</v>
      </c>
      <c r="B13" s="45">
        <v>1</v>
      </c>
      <c r="C13" s="46">
        <v>4</v>
      </c>
      <c r="D13" s="46"/>
      <c r="E13" s="47">
        <f t="shared" si="0"/>
        <v>33.333333333333336</v>
      </c>
      <c r="F13" s="48"/>
      <c r="G13" s="47">
        <v>3</v>
      </c>
      <c r="H13" s="49"/>
      <c r="I13" s="50">
        <f t="shared" si="1"/>
        <v>1500</v>
      </c>
      <c r="J13" s="51"/>
      <c r="K13" s="50">
        <f t="shared" si="2"/>
        <v>15000</v>
      </c>
      <c r="L13" s="52"/>
      <c r="M13" s="53">
        <f t="shared" si="3"/>
        <v>60000</v>
      </c>
      <c r="N13" s="54"/>
      <c r="O13" s="55">
        <f t="shared" si="4"/>
        <v>9.375E-2</v>
      </c>
      <c r="P13" s="56"/>
      <c r="Q13" s="49"/>
      <c r="R13" s="57"/>
      <c r="S13" s="58"/>
      <c r="V13" s="60"/>
    </row>
    <row r="14" spans="1:26" ht="14.25" customHeight="1">
      <c r="A14" s="92">
        <v>10</v>
      </c>
      <c r="B14" s="93">
        <v>1</v>
      </c>
      <c r="C14" s="94">
        <v>10</v>
      </c>
      <c r="D14" s="94"/>
      <c r="E14" s="95">
        <f t="shared" si="0"/>
        <v>400</v>
      </c>
      <c r="F14" s="96"/>
      <c r="G14" s="95">
        <v>0.25</v>
      </c>
      <c r="H14" s="97"/>
      <c r="I14" s="98">
        <f t="shared" si="1"/>
        <v>125</v>
      </c>
      <c r="J14" s="99"/>
      <c r="K14" s="98">
        <f t="shared" si="2"/>
        <v>1250</v>
      </c>
      <c r="L14" s="100"/>
      <c r="M14" s="101">
        <f t="shared" si="3"/>
        <v>12500</v>
      </c>
      <c r="N14" s="102"/>
      <c r="O14" s="103">
        <f t="shared" si="4"/>
        <v>1.953125E-2</v>
      </c>
      <c r="P14" s="104"/>
      <c r="Q14" s="97"/>
      <c r="R14" s="105"/>
      <c r="S14" s="41"/>
      <c r="V14" s="42"/>
    </row>
    <row r="15" spans="1:26" ht="14.25" customHeight="1">
      <c r="A15" s="106" t="s">
        <v>43</v>
      </c>
      <c r="B15" s="93">
        <v>2</v>
      </c>
      <c r="C15" s="94">
        <v>10</v>
      </c>
      <c r="D15" s="94"/>
      <c r="E15" s="95">
        <f t="shared" si="0"/>
        <v>100</v>
      </c>
      <c r="F15" s="96"/>
      <c r="G15" s="95">
        <v>1</v>
      </c>
      <c r="H15" s="97"/>
      <c r="I15" s="98">
        <f t="shared" si="1"/>
        <v>500</v>
      </c>
      <c r="J15" s="99"/>
      <c r="K15" s="98">
        <f t="shared" si="2"/>
        <v>5000</v>
      </c>
      <c r="L15" s="100"/>
      <c r="M15" s="101">
        <f t="shared" si="3"/>
        <v>50000</v>
      </c>
      <c r="N15" s="102"/>
      <c r="O15" s="103">
        <f t="shared" si="4"/>
        <v>7.8125E-2</v>
      </c>
      <c r="P15" s="104"/>
      <c r="Q15" s="97"/>
      <c r="R15" s="105"/>
      <c r="S15" s="41"/>
      <c r="V15" s="42"/>
      <c r="X15" s="43"/>
    </row>
    <row r="16" spans="1:26" ht="14.25" customHeight="1">
      <c r="A16" s="106" t="s">
        <v>50</v>
      </c>
      <c r="B16" s="93">
        <v>2</v>
      </c>
      <c r="C16" s="94">
        <v>10</v>
      </c>
      <c r="D16" s="94"/>
      <c r="E16" s="95">
        <f t="shared" si="0"/>
        <v>100</v>
      </c>
      <c r="F16" s="96"/>
      <c r="G16" s="95">
        <v>1</v>
      </c>
      <c r="H16" s="97"/>
      <c r="I16" s="98">
        <f t="shared" si="1"/>
        <v>500</v>
      </c>
      <c r="J16" s="99"/>
      <c r="K16" s="98">
        <f t="shared" si="2"/>
        <v>5000</v>
      </c>
      <c r="L16" s="100"/>
      <c r="M16" s="101">
        <f t="shared" si="3"/>
        <v>50000</v>
      </c>
      <c r="N16" s="102"/>
      <c r="O16" s="103">
        <f t="shared" si="4"/>
        <v>7.8125E-2</v>
      </c>
      <c r="P16" s="104"/>
      <c r="Q16" s="97"/>
      <c r="R16" s="105"/>
      <c r="S16" s="41"/>
      <c r="V16" s="42"/>
      <c r="X16" s="43"/>
    </row>
    <row r="17" spans="1:24" ht="14.25" customHeight="1">
      <c r="A17" s="124" t="s">
        <v>51</v>
      </c>
      <c r="B17" s="93">
        <v>5</v>
      </c>
      <c r="C17" s="94">
        <v>10</v>
      </c>
      <c r="D17" s="94"/>
      <c r="E17" s="95">
        <f t="shared" si="0"/>
        <v>100</v>
      </c>
      <c r="F17" s="96"/>
      <c r="G17" s="95">
        <v>1</v>
      </c>
      <c r="H17" s="97"/>
      <c r="I17" s="98">
        <f t="shared" si="1"/>
        <v>500</v>
      </c>
      <c r="J17" s="99"/>
      <c r="K17" s="98">
        <f t="shared" si="2"/>
        <v>5000</v>
      </c>
      <c r="L17" s="100"/>
      <c r="M17" s="101">
        <f t="shared" si="3"/>
        <v>50000</v>
      </c>
      <c r="N17" s="102"/>
      <c r="O17" s="103">
        <f t="shared" si="4"/>
        <v>7.8125E-2</v>
      </c>
      <c r="P17" s="104"/>
      <c r="Q17" s="97"/>
      <c r="R17" s="105"/>
      <c r="S17" s="58"/>
      <c r="T17" s="59"/>
      <c r="V17" s="42"/>
    </row>
    <row r="18" spans="1:24" ht="14.25" customHeight="1">
      <c r="A18" s="44">
        <v>20</v>
      </c>
      <c r="B18" s="45">
        <v>1</v>
      </c>
      <c r="C18" s="46">
        <v>20</v>
      </c>
      <c r="D18" s="46"/>
      <c r="E18" s="47">
        <f t="shared" si="0"/>
        <v>400</v>
      </c>
      <c r="F18" s="48"/>
      <c r="G18" s="47">
        <v>0.25</v>
      </c>
      <c r="H18" s="49"/>
      <c r="I18" s="50">
        <f t="shared" si="1"/>
        <v>125</v>
      </c>
      <c r="J18" s="51"/>
      <c r="K18" s="50">
        <f t="shared" si="2"/>
        <v>1250</v>
      </c>
      <c r="L18" s="52"/>
      <c r="M18" s="53">
        <f t="shared" si="3"/>
        <v>25000</v>
      </c>
      <c r="N18" s="54"/>
      <c r="O18" s="55">
        <f t="shared" si="4"/>
        <v>3.90625E-2</v>
      </c>
      <c r="P18" s="56"/>
      <c r="Q18" s="49"/>
      <c r="R18" s="57"/>
      <c r="S18" s="58"/>
      <c r="T18" s="59"/>
      <c r="V18" s="42"/>
    </row>
    <row r="19" spans="1:24" ht="14.25" customHeight="1">
      <c r="A19" s="125" t="s">
        <v>52</v>
      </c>
      <c r="B19" s="45">
        <v>3</v>
      </c>
      <c r="C19" s="46">
        <v>20</v>
      </c>
      <c r="D19" s="46"/>
      <c r="E19" s="47">
        <f t="shared" si="0"/>
        <v>400</v>
      </c>
      <c r="F19" s="48"/>
      <c r="G19" s="47">
        <v>0.25</v>
      </c>
      <c r="H19" s="49"/>
      <c r="I19" s="50">
        <f t="shared" si="1"/>
        <v>125</v>
      </c>
      <c r="J19" s="51"/>
      <c r="K19" s="50">
        <f t="shared" si="2"/>
        <v>1250</v>
      </c>
      <c r="L19" s="52"/>
      <c r="M19" s="53">
        <f t="shared" si="3"/>
        <v>25000</v>
      </c>
      <c r="N19" s="54"/>
      <c r="O19" s="55">
        <f t="shared" si="4"/>
        <v>3.90625E-2</v>
      </c>
      <c r="P19" s="56"/>
      <c r="Q19" s="49"/>
      <c r="R19" s="57"/>
      <c r="S19" s="58"/>
      <c r="T19" s="59"/>
      <c r="V19" s="42"/>
      <c r="X19" s="43"/>
    </row>
    <row r="20" spans="1:24" ht="14.25" customHeight="1">
      <c r="A20" s="44" t="s">
        <v>44</v>
      </c>
      <c r="B20" s="45">
        <v>3</v>
      </c>
      <c r="C20" s="46">
        <v>20</v>
      </c>
      <c r="D20" s="46"/>
      <c r="E20" s="47">
        <f t="shared" si="0"/>
        <v>400</v>
      </c>
      <c r="F20" s="48"/>
      <c r="G20" s="47">
        <v>0.25</v>
      </c>
      <c r="H20" s="49"/>
      <c r="I20" s="50">
        <f t="shared" si="1"/>
        <v>125</v>
      </c>
      <c r="J20" s="51"/>
      <c r="K20" s="50">
        <f t="shared" si="2"/>
        <v>1250</v>
      </c>
      <c r="L20" s="52"/>
      <c r="M20" s="53">
        <f t="shared" si="3"/>
        <v>25000</v>
      </c>
      <c r="N20" s="54"/>
      <c r="O20" s="55">
        <f t="shared" si="4"/>
        <v>3.90625E-2</v>
      </c>
      <c r="P20" s="56"/>
      <c r="Q20" s="49"/>
      <c r="R20" s="57"/>
      <c r="S20" s="58"/>
      <c r="T20" s="59"/>
      <c r="V20" s="42"/>
    </row>
    <row r="21" spans="1:24" ht="14.25" customHeight="1">
      <c r="A21" s="126" t="s">
        <v>53</v>
      </c>
      <c r="B21" s="45">
        <v>1</v>
      </c>
      <c r="C21" s="46">
        <v>20</v>
      </c>
      <c r="D21" s="46"/>
      <c r="E21" s="47">
        <f t="shared" si="0"/>
        <v>400</v>
      </c>
      <c r="F21" s="48"/>
      <c r="G21" s="47">
        <v>0.25</v>
      </c>
      <c r="H21" s="49"/>
      <c r="I21" s="50">
        <f t="shared" si="1"/>
        <v>125</v>
      </c>
      <c r="J21" s="51"/>
      <c r="K21" s="50">
        <f t="shared" si="2"/>
        <v>1250</v>
      </c>
      <c r="L21" s="52"/>
      <c r="M21" s="53">
        <f t="shared" si="3"/>
        <v>25000</v>
      </c>
      <c r="N21" s="54"/>
      <c r="O21" s="55">
        <f t="shared" si="4"/>
        <v>3.90625E-2</v>
      </c>
      <c r="P21" s="56"/>
      <c r="Q21" s="49"/>
      <c r="R21" s="57" t="s">
        <v>24</v>
      </c>
      <c r="S21" s="58"/>
      <c r="T21" s="59"/>
      <c r="V21" s="42"/>
    </row>
    <row r="22" spans="1:24" s="59" customFormat="1" ht="14.25" customHeight="1">
      <c r="A22" s="44" t="s">
        <v>39</v>
      </c>
      <c r="B22" s="65">
        <v>10</v>
      </c>
      <c r="C22" s="46">
        <v>20</v>
      </c>
      <c r="D22" s="46"/>
      <c r="E22" s="47">
        <f t="shared" si="0"/>
        <v>400</v>
      </c>
      <c r="F22" s="48"/>
      <c r="G22" s="47">
        <v>0.25</v>
      </c>
      <c r="H22" s="49"/>
      <c r="I22" s="50">
        <f t="shared" si="1"/>
        <v>125</v>
      </c>
      <c r="J22" s="51"/>
      <c r="K22" s="50">
        <f t="shared" si="2"/>
        <v>1250</v>
      </c>
      <c r="L22" s="52"/>
      <c r="M22" s="53">
        <f t="shared" si="3"/>
        <v>25000</v>
      </c>
      <c r="N22" s="54"/>
      <c r="O22" s="55">
        <f t="shared" si="4"/>
        <v>3.90625E-2</v>
      </c>
      <c r="P22" s="56"/>
      <c r="Q22" s="49"/>
      <c r="R22" s="66">
        <f>SUM(O11:O22)</f>
        <v>0.83203125</v>
      </c>
      <c r="S22" s="67"/>
      <c r="V22" s="60"/>
    </row>
    <row r="23" spans="1:24" s="68" customFormat="1" ht="14.25" customHeight="1">
      <c r="A23" s="92">
        <v>50</v>
      </c>
      <c r="B23" s="93">
        <v>1</v>
      </c>
      <c r="C23" s="94">
        <v>50</v>
      </c>
      <c r="D23" s="94"/>
      <c r="E23" s="95">
        <f t="shared" si="0"/>
        <v>10000</v>
      </c>
      <c r="F23" s="96"/>
      <c r="G23" s="95" t="s">
        <v>0</v>
      </c>
      <c r="H23" s="97"/>
      <c r="I23" s="98">
        <v>5</v>
      </c>
      <c r="J23" s="99"/>
      <c r="K23" s="98">
        <f t="shared" si="2"/>
        <v>50</v>
      </c>
      <c r="L23" s="100"/>
      <c r="M23" s="101">
        <f t="shared" si="3"/>
        <v>2500</v>
      </c>
      <c r="N23" s="102"/>
      <c r="O23" s="103">
        <f t="shared" si="4"/>
        <v>3.90625E-3</v>
      </c>
      <c r="P23" s="104"/>
      <c r="Q23" s="97"/>
      <c r="R23" s="105"/>
      <c r="S23" s="67"/>
      <c r="V23" s="69"/>
    </row>
    <row r="24" spans="1:24" s="68" customFormat="1" ht="14.25" customHeight="1">
      <c r="A24" s="92" t="s">
        <v>54</v>
      </c>
      <c r="B24" s="93">
        <v>4</v>
      </c>
      <c r="C24" s="94">
        <v>50</v>
      </c>
      <c r="D24" s="94"/>
      <c r="E24" s="95">
        <f t="shared" si="0"/>
        <v>1190.4761904761904</v>
      </c>
      <c r="F24" s="96"/>
      <c r="G24" s="95" t="s">
        <v>0</v>
      </c>
      <c r="H24" s="97"/>
      <c r="I24" s="98">
        <v>42</v>
      </c>
      <c r="J24" s="99"/>
      <c r="K24" s="98">
        <f t="shared" si="2"/>
        <v>420</v>
      </c>
      <c r="L24" s="100"/>
      <c r="M24" s="101">
        <f t="shared" si="3"/>
        <v>21000</v>
      </c>
      <c r="N24" s="102"/>
      <c r="O24" s="103">
        <f t="shared" si="4"/>
        <v>3.2812500000000001E-2</v>
      </c>
      <c r="P24" s="104"/>
      <c r="Q24" s="97"/>
      <c r="R24" s="105"/>
      <c r="S24" s="67"/>
      <c r="V24" s="69"/>
    </row>
    <row r="25" spans="1:24" s="68" customFormat="1" ht="14.25" customHeight="1">
      <c r="A25" s="92" t="s">
        <v>55</v>
      </c>
      <c r="B25" s="93">
        <v>2</v>
      </c>
      <c r="C25" s="94">
        <v>50</v>
      </c>
      <c r="D25" s="94"/>
      <c r="E25" s="95">
        <f t="shared" si="0"/>
        <v>1162.7906976744187</v>
      </c>
      <c r="F25" s="96"/>
      <c r="G25" s="95" t="s">
        <v>0</v>
      </c>
      <c r="H25" s="97"/>
      <c r="I25" s="98">
        <v>43</v>
      </c>
      <c r="J25" s="99"/>
      <c r="K25" s="98">
        <f t="shared" si="2"/>
        <v>430</v>
      </c>
      <c r="L25" s="100"/>
      <c r="M25" s="101">
        <f t="shared" si="3"/>
        <v>21500</v>
      </c>
      <c r="N25" s="102"/>
      <c r="O25" s="103">
        <f t="shared" si="4"/>
        <v>3.3593749999999999E-2</v>
      </c>
      <c r="P25" s="104"/>
      <c r="Q25" s="97"/>
      <c r="R25" s="105" t="s">
        <v>36</v>
      </c>
      <c r="S25" s="67"/>
      <c r="V25" s="69"/>
    </row>
    <row r="26" spans="1:24" s="68" customFormat="1" ht="14.25" customHeight="1">
      <c r="A26" s="92" t="s">
        <v>42</v>
      </c>
      <c r="B26" s="93">
        <v>8</v>
      </c>
      <c r="C26" s="94">
        <v>50</v>
      </c>
      <c r="D26" s="94"/>
      <c r="E26" s="95">
        <f t="shared" si="0"/>
        <v>4166.666666666667</v>
      </c>
      <c r="F26" s="96"/>
      <c r="G26" s="95" t="s">
        <v>0</v>
      </c>
      <c r="H26" s="97"/>
      <c r="I26" s="98">
        <v>12</v>
      </c>
      <c r="J26" s="99"/>
      <c r="K26" s="98">
        <f t="shared" si="2"/>
        <v>120</v>
      </c>
      <c r="L26" s="100"/>
      <c r="M26" s="101">
        <f t="shared" si="3"/>
        <v>6000</v>
      </c>
      <c r="N26" s="102"/>
      <c r="O26" s="103">
        <f t="shared" si="4"/>
        <v>9.3749999999999997E-3</v>
      </c>
      <c r="P26" s="104"/>
      <c r="Q26" s="97"/>
      <c r="R26" s="107">
        <f>SUM(O23:O26)</f>
        <v>7.9687499999999994E-2</v>
      </c>
      <c r="S26" s="67"/>
      <c r="V26" s="69"/>
    </row>
    <row r="27" spans="1:24" s="68" customFormat="1" ht="14.25" customHeight="1">
      <c r="A27" s="44">
        <v>500</v>
      </c>
      <c r="B27" s="45">
        <v>1</v>
      </c>
      <c r="C27" s="46">
        <v>500</v>
      </c>
      <c r="D27" s="46"/>
      <c r="E27" s="47">
        <f t="shared" si="0"/>
        <v>250000</v>
      </c>
      <c r="F27" s="48"/>
      <c r="G27" s="47" t="s">
        <v>0</v>
      </c>
      <c r="H27" s="49"/>
      <c r="I27" s="50" t="s">
        <v>0</v>
      </c>
      <c r="J27" s="51"/>
      <c r="K27" s="50">
        <v>2</v>
      </c>
      <c r="L27" s="52" t="s">
        <v>30</v>
      </c>
      <c r="M27" s="53">
        <f t="shared" si="3"/>
        <v>1000</v>
      </c>
      <c r="N27" s="54"/>
      <c r="O27" s="55">
        <f t="shared" si="4"/>
        <v>1.5625000000000001E-3</v>
      </c>
      <c r="P27" s="56"/>
      <c r="Q27" s="49"/>
      <c r="R27" s="57"/>
      <c r="S27" s="67"/>
      <c r="V27" s="69"/>
    </row>
    <row r="28" spans="1:24" s="68" customFormat="1" ht="14.25" customHeight="1">
      <c r="A28" s="44" t="s">
        <v>56</v>
      </c>
      <c r="B28" s="45">
        <v>6</v>
      </c>
      <c r="C28" s="46">
        <v>500</v>
      </c>
      <c r="D28" s="46"/>
      <c r="E28" s="47">
        <f t="shared" si="0"/>
        <v>83333.333333333328</v>
      </c>
      <c r="F28" s="48"/>
      <c r="G28" s="47" t="s">
        <v>0</v>
      </c>
      <c r="H28" s="49"/>
      <c r="I28" s="50" t="s">
        <v>0</v>
      </c>
      <c r="J28" s="51"/>
      <c r="K28" s="50">
        <v>6</v>
      </c>
      <c r="L28" s="52" t="s">
        <v>30</v>
      </c>
      <c r="M28" s="53">
        <f t="shared" si="3"/>
        <v>3000</v>
      </c>
      <c r="N28" s="54"/>
      <c r="O28" s="55">
        <f t="shared" si="4"/>
        <v>4.6874999999999998E-3</v>
      </c>
      <c r="P28" s="56"/>
      <c r="Q28" s="49"/>
      <c r="R28" s="57"/>
      <c r="S28" s="67"/>
      <c r="V28" s="69"/>
    </row>
    <row r="29" spans="1:24" s="4" customFormat="1" ht="14.25" customHeight="1">
      <c r="A29" s="44" t="s">
        <v>45</v>
      </c>
      <c r="B29" s="45">
        <v>9</v>
      </c>
      <c r="C29" s="46">
        <v>500</v>
      </c>
      <c r="D29" s="46"/>
      <c r="E29" s="47">
        <f t="shared" si="0"/>
        <v>100000</v>
      </c>
      <c r="F29" s="48"/>
      <c r="G29" s="47" t="s">
        <v>0</v>
      </c>
      <c r="H29" s="49"/>
      <c r="I29" s="50" t="s">
        <v>0</v>
      </c>
      <c r="J29" s="51"/>
      <c r="K29" s="50">
        <v>5</v>
      </c>
      <c r="L29" s="52" t="s">
        <v>30</v>
      </c>
      <c r="M29" s="53">
        <f t="shared" ref="M29" si="5">K29*C29</f>
        <v>2500</v>
      </c>
      <c r="N29" s="54"/>
      <c r="O29" s="55">
        <f t="shared" si="4"/>
        <v>3.90625E-3</v>
      </c>
      <c r="P29" s="56"/>
      <c r="Q29" s="49"/>
      <c r="R29" s="57" t="s">
        <v>40</v>
      </c>
      <c r="S29" s="63"/>
      <c r="V29" s="64"/>
    </row>
    <row r="30" spans="1:24" s="68" customFormat="1" ht="14.25" customHeight="1" thickBot="1">
      <c r="A30" s="109">
        <v>10000</v>
      </c>
      <c r="B30" s="110">
        <v>1</v>
      </c>
      <c r="C30" s="111">
        <v>10000</v>
      </c>
      <c r="D30" s="111"/>
      <c r="E30" s="112">
        <f>$A$6/K30</f>
        <v>125000</v>
      </c>
      <c r="F30" s="113"/>
      <c r="G30" s="114" t="s">
        <v>0</v>
      </c>
      <c r="H30" s="115"/>
      <c r="I30" s="116" t="s">
        <v>0</v>
      </c>
      <c r="J30" s="117"/>
      <c r="K30" s="116">
        <v>4</v>
      </c>
      <c r="L30" s="118" t="s">
        <v>30</v>
      </c>
      <c r="M30" s="119">
        <f t="shared" si="3"/>
        <v>40000</v>
      </c>
      <c r="N30" s="120"/>
      <c r="O30" s="121">
        <f t="shared" si="4"/>
        <v>6.25E-2</v>
      </c>
      <c r="P30" s="122"/>
      <c r="Q30" s="115"/>
      <c r="R30" s="123">
        <f>SUM(O27:O30)</f>
        <v>7.2656250000000006E-2</v>
      </c>
      <c r="S30" s="67"/>
      <c r="V30" s="69"/>
      <c r="X30" s="56"/>
    </row>
    <row r="31" spans="1:24" ht="14.25" customHeight="1" thickTop="1">
      <c r="A31" s="142"/>
      <c r="B31" s="45"/>
      <c r="C31" s="48" t="s">
        <v>35</v>
      </c>
      <c r="D31" s="68"/>
      <c r="E31" s="143">
        <f>$A$6/K31</f>
        <v>4.1740756509470982</v>
      </c>
      <c r="F31" s="48"/>
      <c r="G31" s="47">
        <f>SUM(G11:G30)</f>
        <v>23.75</v>
      </c>
      <c r="H31" s="50"/>
      <c r="I31" s="50">
        <f>SUM(I11:I30)</f>
        <v>11977</v>
      </c>
      <c r="J31" s="51"/>
      <c r="K31" s="50">
        <f>SUM(K11:K30)</f>
        <v>119787</v>
      </c>
      <c r="L31" s="52"/>
      <c r="M31" s="53">
        <f>SUM(M11:M30)</f>
        <v>630000</v>
      </c>
      <c r="N31" s="54"/>
      <c r="O31" s="55">
        <f>SUM(O11:O30)</f>
        <v>0.984375</v>
      </c>
      <c r="P31" s="56" t="s">
        <v>27</v>
      </c>
      <c r="Q31" s="68"/>
      <c r="R31" s="66">
        <f>SUM(R11:R30)</f>
        <v>0.984375</v>
      </c>
      <c r="T31" s="205">
        <f>SUM(+K13+K15+K20+K26+K29)/K31*100</f>
        <v>17.844173407798845</v>
      </c>
      <c r="U31" s="205" t="s">
        <v>57</v>
      </c>
      <c r="V31" s="205" t="s">
        <v>58</v>
      </c>
      <c r="X31" s="43"/>
    </row>
    <row r="32" spans="1:24" s="4" customFormat="1" ht="14.25" customHeight="1" thickBot="1">
      <c r="A32" s="127" t="s">
        <v>38</v>
      </c>
      <c r="B32" s="128">
        <v>1</v>
      </c>
      <c r="C32" s="129">
        <f>C30</f>
        <v>10000</v>
      </c>
      <c r="D32" s="129"/>
      <c r="E32" s="130">
        <f>$A$6/K32</f>
        <v>500000</v>
      </c>
      <c r="F32" s="131"/>
      <c r="G32" s="132" t="s">
        <v>0</v>
      </c>
      <c r="H32" s="133"/>
      <c r="I32" s="134" t="s">
        <v>0</v>
      </c>
      <c r="J32" s="135"/>
      <c r="K32" s="134">
        <v>1</v>
      </c>
      <c r="L32" s="136"/>
      <c r="M32" s="137">
        <f t="shared" ref="M32" si="6">K32*C32</f>
        <v>10000</v>
      </c>
      <c r="N32" s="138"/>
      <c r="O32" s="139">
        <f t="shared" ref="O32" si="7">(M32/$K$6)</f>
        <v>1.5625E-2</v>
      </c>
      <c r="P32" s="140"/>
      <c r="Q32" s="133"/>
      <c r="R32" s="141">
        <f>O32</f>
        <v>1.5625E-2</v>
      </c>
      <c r="S32" s="63"/>
      <c r="T32" s="206">
        <f>SUM(+K16+K19+K25)/K31*100</f>
        <v>5.5765650696653228</v>
      </c>
      <c r="U32" s="208" t="s">
        <v>57</v>
      </c>
      <c r="V32" s="208" t="s">
        <v>58</v>
      </c>
    </row>
    <row r="33" spans="1:25" ht="14.25" customHeight="1" thickTop="1">
      <c r="A33" s="142"/>
      <c r="B33" s="45"/>
      <c r="C33" s="49" t="s">
        <v>16</v>
      </c>
      <c r="D33" s="68"/>
      <c r="E33" s="143">
        <f>$A$6/K33</f>
        <v>4.1740408054229139</v>
      </c>
      <c r="F33" s="48"/>
      <c r="G33" s="47">
        <f>G31</f>
        <v>23.75</v>
      </c>
      <c r="H33" s="50"/>
      <c r="I33" s="50">
        <f>I31</f>
        <v>11977</v>
      </c>
      <c r="J33" s="51"/>
      <c r="K33" s="50">
        <f>SUM(K31:K32)</f>
        <v>119788</v>
      </c>
      <c r="L33" s="52"/>
      <c r="M33" s="53">
        <f>SUM(M31:M32)</f>
        <v>640000</v>
      </c>
      <c r="N33" s="54"/>
      <c r="O33" s="55">
        <f>SUM(O31:O32)</f>
        <v>1</v>
      </c>
      <c r="P33" s="56" t="s">
        <v>27</v>
      </c>
      <c r="Q33" s="68"/>
      <c r="R33" s="66">
        <f>SUM(R31:R32)</f>
        <v>1</v>
      </c>
      <c r="T33" s="207">
        <f>SUM(+K17+K21+K24+K28)/K31*100</f>
        <v>5.5732258091445646</v>
      </c>
      <c r="U33" s="207" t="s">
        <v>57</v>
      </c>
      <c r="V33" s="207" t="s">
        <v>58</v>
      </c>
    </row>
    <row r="34" spans="1:25" ht="14.25" customHeight="1">
      <c r="A34" s="144"/>
      <c r="B34" s="45"/>
      <c r="C34" s="48"/>
      <c r="D34" s="68"/>
      <c r="E34" s="143"/>
      <c r="F34" s="48"/>
      <c r="G34" s="47"/>
      <c r="H34" s="50"/>
      <c r="I34" s="50"/>
      <c r="J34" s="51"/>
      <c r="K34" s="50"/>
      <c r="L34" s="52"/>
      <c r="M34" s="53"/>
      <c r="N34" s="54"/>
      <c r="O34" s="55"/>
      <c r="P34" s="56"/>
      <c r="Q34" s="68"/>
      <c r="R34" s="66"/>
    </row>
    <row r="35" spans="1:25" ht="14.25" customHeight="1">
      <c r="A35" s="145" t="s">
        <v>47</v>
      </c>
      <c r="B35" s="45"/>
      <c r="C35" s="48"/>
      <c r="D35" s="68"/>
      <c r="E35" s="47"/>
      <c r="F35" s="48"/>
      <c r="G35" s="47"/>
      <c r="H35" s="50"/>
      <c r="I35" s="50"/>
      <c r="J35" s="51"/>
      <c r="K35" s="50"/>
      <c r="L35" s="52"/>
      <c r="M35" s="146"/>
      <c r="N35" s="54"/>
      <c r="O35" s="55"/>
      <c r="P35" s="56"/>
      <c r="Q35" s="68"/>
      <c r="R35" s="66"/>
    </row>
    <row r="36" spans="1:25" ht="14.25" customHeight="1">
      <c r="A36" s="147" t="s">
        <v>48</v>
      </c>
      <c r="B36" s="45"/>
      <c r="C36" s="209" t="s">
        <v>29</v>
      </c>
      <c r="D36" s="210"/>
      <c r="E36" s="210"/>
      <c r="F36" s="210"/>
      <c r="G36" s="210"/>
      <c r="H36" s="210"/>
      <c r="I36" s="211"/>
      <c r="J36" s="51"/>
      <c r="K36" s="50"/>
      <c r="L36" s="52"/>
      <c r="M36" s="146"/>
      <c r="N36" s="54"/>
      <c r="O36" s="55"/>
      <c r="P36" s="56"/>
      <c r="Q36" s="68"/>
      <c r="R36" s="66"/>
    </row>
    <row r="37" spans="1:25" ht="14.25" customHeight="1">
      <c r="A37" s="148" t="s">
        <v>49</v>
      </c>
      <c r="B37" s="45"/>
      <c r="C37" s="149">
        <f>C11</f>
        <v>2</v>
      </c>
      <c r="D37" s="150" t="s">
        <v>17</v>
      </c>
      <c r="E37" s="151">
        <f>$A$6/SUM(K11)</f>
        <v>7.1428571428571432</v>
      </c>
      <c r="F37" s="152"/>
      <c r="G37" s="153">
        <f>C23</f>
        <v>50</v>
      </c>
      <c r="H37" s="154" t="s">
        <v>17</v>
      </c>
      <c r="I37" s="155">
        <f>$A$6/SUM(K23:K26)</f>
        <v>490.19607843137254</v>
      </c>
      <c r="J37" s="51"/>
      <c r="K37" s="50"/>
      <c r="L37" s="52"/>
      <c r="M37" s="146"/>
      <c r="N37" s="54"/>
      <c r="O37" s="55"/>
      <c r="P37" s="56"/>
      <c r="Q37" s="68"/>
      <c r="R37" s="66"/>
    </row>
    <row r="38" spans="1:25" ht="14.25" customHeight="1">
      <c r="A38" s="142"/>
      <c r="B38" s="45"/>
      <c r="C38" s="156">
        <f>C13</f>
        <v>4</v>
      </c>
      <c r="D38" s="45" t="s">
        <v>17</v>
      </c>
      <c r="E38" s="157">
        <f>$A$6/SUM(K12:K13)</f>
        <v>19.047619047619047</v>
      </c>
      <c r="F38" s="68"/>
      <c r="G38" s="158">
        <v>500</v>
      </c>
      <c r="H38" s="68"/>
      <c r="I38" s="159">
        <f>$A$6/SUM(K27:K29)</f>
        <v>38461.538461538461</v>
      </c>
      <c r="J38" s="51"/>
      <c r="K38" s="50"/>
      <c r="L38" s="52"/>
      <c r="M38" s="146"/>
      <c r="N38" s="54"/>
      <c r="O38" s="55"/>
      <c r="P38" s="56"/>
      <c r="Q38" s="68"/>
      <c r="R38" s="66"/>
    </row>
    <row r="39" spans="1:25" ht="14.25" customHeight="1">
      <c r="A39" s="142"/>
      <c r="B39" s="45"/>
      <c r="C39" s="156">
        <f>C14</f>
        <v>10</v>
      </c>
      <c r="D39" s="45" t="s">
        <v>17</v>
      </c>
      <c r="E39" s="157">
        <f>$A$6/SUM(K14:K17)</f>
        <v>30.76923076923077</v>
      </c>
      <c r="F39" s="68"/>
      <c r="G39" s="158">
        <f>C30</f>
        <v>10000</v>
      </c>
      <c r="H39" s="68"/>
      <c r="I39" s="159">
        <f>$A$6/SUM(K30)</f>
        <v>125000</v>
      </c>
      <c r="J39" s="51"/>
      <c r="K39" s="50"/>
      <c r="L39" s="52"/>
      <c r="M39" s="146"/>
      <c r="N39" s="54"/>
      <c r="O39" s="55"/>
      <c r="P39" s="56"/>
      <c r="Q39" s="68"/>
      <c r="R39" s="66"/>
    </row>
    <row r="40" spans="1:25" ht="14.25" customHeight="1">
      <c r="A40" s="142"/>
      <c r="B40" s="45"/>
      <c r="C40" s="160">
        <f>C18</f>
        <v>20</v>
      </c>
      <c r="D40" s="161" t="s">
        <v>17</v>
      </c>
      <c r="E40" s="162">
        <f>$A$6/SUM(K18:K22)</f>
        <v>80</v>
      </c>
      <c r="F40" s="163"/>
      <c r="G40" s="163"/>
      <c r="H40" s="163"/>
      <c r="I40" s="164"/>
      <c r="J40" s="51"/>
      <c r="K40" s="50"/>
      <c r="L40" s="52"/>
      <c r="M40" s="146"/>
      <c r="N40" s="54"/>
      <c r="O40" s="55"/>
      <c r="P40" s="56"/>
      <c r="Q40" s="68"/>
      <c r="R40" s="66"/>
    </row>
    <row r="41" spans="1:25" ht="14.25" customHeight="1">
      <c r="A41" s="142"/>
      <c r="B41" s="45"/>
      <c r="C41" s="68"/>
      <c r="D41" s="68"/>
      <c r="E41" s="158"/>
      <c r="F41" s="48"/>
      <c r="G41" s="47"/>
      <c r="H41" s="50"/>
      <c r="I41" s="50"/>
      <c r="J41" s="51"/>
      <c r="K41" s="50"/>
      <c r="L41" s="52"/>
      <c r="M41" s="146"/>
      <c r="N41" s="54"/>
      <c r="O41" s="55"/>
      <c r="P41" s="56"/>
      <c r="Q41" s="68"/>
      <c r="R41" s="66"/>
    </row>
    <row r="42" spans="1:25" s="39" customFormat="1" ht="14.25" customHeight="1">
      <c r="A42" s="165"/>
      <c r="B42" s="166"/>
      <c r="C42" s="167"/>
      <c r="D42" s="168"/>
      <c r="E42" s="169"/>
      <c r="F42" s="167"/>
      <c r="G42" s="169"/>
      <c r="H42" s="170"/>
      <c r="I42" s="171"/>
      <c r="J42" s="171"/>
      <c r="K42" s="171"/>
      <c r="L42" s="172"/>
      <c r="M42" s="173"/>
      <c r="N42" s="174"/>
      <c r="O42" s="175"/>
      <c r="P42" s="175"/>
      <c r="Q42" s="168"/>
      <c r="R42" s="176"/>
    </row>
    <row r="43" spans="1:25" ht="14.25" customHeight="1">
      <c r="A43" s="177" t="s">
        <v>18</v>
      </c>
      <c r="B43" s="178" t="s">
        <v>28</v>
      </c>
      <c r="C43" s="68"/>
      <c r="D43" s="68"/>
      <c r="E43" s="179"/>
      <c r="F43" s="48"/>
      <c r="G43" s="180"/>
      <c r="H43" s="50"/>
      <c r="I43" s="51"/>
      <c r="J43" s="51"/>
      <c r="K43" s="51"/>
      <c r="L43" s="52"/>
      <c r="M43" s="146"/>
      <c r="N43" s="54"/>
      <c r="O43" s="56"/>
      <c r="P43" s="56"/>
      <c r="Q43" s="68"/>
      <c r="R43" s="181"/>
    </row>
    <row r="44" spans="1:25" ht="14.25" customHeight="1">
      <c r="A44" s="177" t="s">
        <v>27</v>
      </c>
      <c r="B44" s="178" t="s">
        <v>19</v>
      </c>
      <c r="C44" s="68"/>
      <c r="D44" s="68"/>
      <c r="E44" s="179"/>
      <c r="F44" s="48"/>
      <c r="G44" s="182"/>
      <c r="H44" s="50"/>
      <c r="I44" s="51"/>
      <c r="J44" s="51"/>
      <c r="K44" s="52"/>
      <c r="L44" s="52"/>
      <c r="M44" s="51"/>
      <c r="N44" s="54"/>
      <c r="O44" s="183"/>
      <c r="P44" s="183"/>
      <c r="Q44" s="68"/>
      <c r="R44" s="181"/>
    </row>
    <row r="45" spans="1:25" ht="14.25" customHeight="1">
      <c r="A45" s="177" t="s">
        <v>30</v>
      </c>
      <c r="B45" s="178" t="s">
        <v>31</v>
      </c>
      <c r="C45" s="68"/>
      <c r="D45" s="68"/>
      <c r="E45" s="179"/>
      <c r="F45" s="48"/>
      <c r="G45" s="182"/>
      <c r="H45" s="50"/>
      <c r="I45" s="51"/>
      <c r="J45" s="51"/>
      <c r="K45" s="52"/>
      <c r="L45" s="52"/>
      <c r="M45" s="51"/>
      <c r="N45" s="54"/>
      <c r="O45" s="183"/>
      <c r="P45" s="183"/>
      <c r="Q45" s="68"/>
      <c r="R45" s="181"/>
    </row>
    <row r="46" spans="1:25" ht="14.25" customHeight="1">
      <c r="A46" s="142"/>
      <c r="B46" s="45"/>
      <c r="C46" s="68"/>
      <c r="D46" s="68"/>
      <c r="E46" s="68"/>
      <c r="F46" s="184"/>
      <c r="G46" s="68"/>
      <c r="H46" s="68"/>
      <c r="I46" s="68"/>
      <c r="J46" s="184"/>
      <c r="K46" s="68"/>
      <c r="L46" s="68"/>
      <c r="M46" s="68"/>
      <c r="N46" s="184"/>
      <c r="O46" s="68"/>
      <c r="P46" s="68"/>
      <c r="Q46" s="68"/>
      <c r="R46" s="181"/>
      <c r="Y46" s="70"/>
    </row>
    <row r="47" spans="1:25" ht="14.25" customHeight="1">
      <c r="A47" s="185" t="str">
        <f>A10</f>
        <v>GET:</v>
      </c>
      <c r="B47" s="161"/>
      <c r="C47" s="186" t="s">
        <v>8</v>
      </c>
      <c r="D47" s="163"/>
      <c r="E47" s="163"/>
      <c r="F47" s="186" t="s">
        <v>20</v>
      </c>
      <c r="G47" s="163"/>
      <c r="H47" s="163"/>
      <c r="I47" s="163"/>
      <c r="J47" s="186" t="s">
        <v>21</v>
      </c>
      <c r="K47" s="163"/>
      <c r="L47" s="163"/>
      <c r="M47" s="163"/>
      <c r="N47" s="186" t="s">
        <v>22</v>
      </c>
      <c r="O47" s="163"/>
      <c r="P47" s="163"/>
      <c r="Q47" s="186" t="s">
        <v>23</v>
      </c>
      <c r="R47" s="187"/>
      <c r="T47" s="71"/>
      <c r="U47" s="43"/>
      <c r="Y47" s="70"/>
    </row>
    <row r="48" spans="1:25" ht="12.75" customHeight="1">
      <c r="A48" s="44">
        <f>A11</f>
        <v>2</v>
      </c>
      <c r="B48" s="45"/>
      <c r="C48" s="46">
        <f>C11</f>
        <v>2</v>
      </c>
      <c r="D48" s="68"/>
      <c r="E48" s="68">
        <v>13</v>
      </c>
      <c r="F48" s="49" t="s">
        <v>17</v>
      </c>
      <c r="G48" s="188">
        <f>E48*C48</f>
        <v>26</v>
      </c>
      <c r="H48" s="68"/>
      <c r="I48" s="68">
        <v>14</v>
      </c>
      <c r="J48" s="49" t="s">
        <v>17</v>
      </c>
      <c r="K48" s="188">
        <f>I48*C48</f>
        <v>28</v>
      </c>
      <c r="L48" s="68"/>
      <c r="M48" s="68">
        <v>13</v>
      </c>
      <c r="N48" s="49" t="s">
        <v>17</v>
      </c>
      <c r="O48" s="188">
        <f>M48*C48</f>
        <v>26</v>
      </c>
      <c r="P48" s="52">
        <v>16</v>
      </c>
      <c r="Q48" s="49" t="s">
        <v>17</v>
      </c>
      <c r="R48" s="189">
        <f t="shared" ref="R48:R59" si="8">P48*C48</f>
        <v>32</v>
      </c>
      <c r="S48" s="72">
        <f>((M48+I48+E48+P48)*($I$9/$G$9))/4</f>
        <v>7000</v>
      </c>
      <c r="T48" s="72">
        <f>I11</f>
        <v>7000</v>
      </c>
      <c r="U48" s="73"/>
      <c r="V48" s="74">
        <f>S48-T48</f>
        <v>0</v>
      </c>
      <c r="Y48" s="70"/>
    </row>
    <row r="49" spans="1:22" ht="12.75" customHeight="1">
      <c r="A49" s="44">
        <f t="shared" ref="A49:A59" si="9">A12</f>
        <v>4</v>
      </c>
      <c r="B49" s="45"/>
      <c r="C49" s="46">
        <f t="shared" ref="C49:C59" si="10">C12</f>
        <v>4</v>
      </c>
      <c r="D49" s="68"/>
      <c r="E49" s="68">
        <v>2</v>
      </c>
      <c r="F49" s="49" t="s">
        <v>17</v>
      </c>
      <c r="G49" s="188">
        <f t="shared" ref="G49:G59" si="11">E49*C49</f>
        <v>8</v>
      </c>
      <c r="H49" s="68"/>
      <c r="I49" s="68">
        <v>3</v>
      </c>
      <c r="J49" s="49" t="s">
        <v>17</v>
      </c>
      <c r="K49" s="188">
        <f t="shared" ref="K49:K59" si="12">I49*C49</f>
        <v>12</v>
      </c>
      <c r="L49" s="68"/>
      <c r="M49" s="68">
        <v>2</v>
      </c>
      <c r="N49" s="49" t="s">
        <v>17</v>
      </c>
      <c r="O49" s="188">
        <f t="shared" ref="O49:O59" si="13">M49*C49</f>
        <v>8</v>
      </c>
      <c r="P49" s="68">
        <v>2</v>
      </c>
      <c r="Q49" s="49" t="s">
        <v>17</v>
      </c>
      <c r="R49" s="189">
        <f t="shared" si="8"/>
        <v>8</v>
      </c>
      <c r="S49" s="72">
        <f t="shared" ref="S49:S59" si="14">((M49+I49+E49+P49)*($I$9/$G$9))/4</f>
        <v>1125</v>
      </c>
      <c r="T49" s="72">
        <f t="shared" ref="T49:T59" si="15">I12</f>
        <v>1125</v>
      </c>
      <c r="U49" s="73"/>
      <c r="V49" s="74">
        <f t="shared" ref="V49:V59" si="16">S49-T49</f>
        <v>0</v>
      </c>
    </row>
    <row r="50" spans="1:22" ht="12.75" customHeight="1">
      <c r="A50" s="44" t="str">
        <f t="shared" si="9"/>
        <v>$2 (2X)</v>
      </c>
      <c r="B50" s="65"/>
      <c r="C50" s="46">
        <f t="shared" si="10"/>
        <v>4</v>
      </c>
      <c r="D50" s="68"/>
      <c r="E50" s="68">
        <v>3</v>
      </c>
      <c r="F50" s="49" t="s">
        <v>17</v>
      </c>
      <c r="G50" s="188">
        <f t="shared" si="11"/>
        <v>12</v>
      </c>
      <c r="H50" s="49"/>
      <c r="I50" s="190">
        <v>2</v>
      </c>
      <c r="J50" s="49" t="s">
        <v>17</v>
      </c>
      <c r="K50" s="188">
        <f t="shared" si="12"/>
        <v>8</v>
      </c>
      <c r="L50" s="49"/>
      <c r="M50" s="68">
        <v>3</v>
      </c>
      <c r="N50" s="49" t="s">
        <v>17</v>
      </c>
      <c r="O50" s="188">
        <f t="shared" si="13"/>
        <v>12</v>
      </c>
      <c r="P50" s="68">
        <v>4</v>
      </c>
      <c r="Q50" s="49" t="s">
        <v>17</v>
      </c>
      <c r="R50" s="189">
        <f t="shared" si="8"/>
        <v>16</v>
      </c>
      <c r="S50" s="72">
        <f t="shared" si="14"/>
        <v>1500</v>
      </c>
      <c r="T50" s="72">
        <f t="shared" si="15"/>
        <v>1500</v>
      </c>
      <c r="U50" s="73"/>
      <c r="V50" s="74">
        <f t="shared" si="16"/>
        <v>0</v>
      </c>
    </row>
    <row r="51" spans="1:22" ht="12.75" customHeight="1">
      <c r="A51" s="44">
        <f t="shared" si="9"/>
        <v>10</v>
      </c>
      <c r="B51" s="45"/>
      <c r="C51" s="46">
        <f t="shared" si="10"/>
        <v>10</v>
      </c>
      <c r="D51" s="68"/>
      <c r="E51" s="68">
        <v>1</v>
      </c>
      <c r="F51" s="49" t="s">
        <v>17</v>
      </c>
      <c r="G51" s="188">
        <f t="shared" si="11"/>
        <v>10</v>
      </c>
      <c r="H51" s="49"/>
      <c r="I51" s="190">
        <v>0</v>
      </c>
      <c r="J51" s="49" t="s">
        <v>17</v>
      </c>
      <c r="K51" s="188">
        <f t="shared" si="12"/>
        <v>0</v>
      </c>
      <c r="L51" s="49"/>
      <c r="M51" s="68">
        <v>0</v>
      </c>
      <c r="N51" s="49" t="s">
        <v>17</v>
      </c>
      <c r="O51" s="188">
        <f t="shared" si="13"/>
        <v>0</v>
      </c>
      <c r="P51" s="68">
        <v>0</v>
      </c>
      <c r="Q51" s="49" t="s">
        <v>17</v>
      </c>
      <c r="R51" s="189">
        <f t="shared" si="8"/>
        <v>0</v>
      </c>
      <c r="S51" s="72">
        <f t="shared" si="14"/>
        <v>125</v>
      </c>
      <c r="T51" s="72">
        <f t="shared" si="15"/>
        <v>125</v>
      </c>
      <c r="U51" s="73"/>
      <c r="V51" s="74">
        <f t="shared" si="16"/>
        <v>0</v>
      </c>
    </row>
    <row r="52" spans="1:22" ht="12.75" customHeight="1">
      <c r="A52" s="44" t="str">
        <f t="shared" si="9"/>
        <v>$2 + ($4 (2X))</v>
      </c>
      <c r="B52" s="45"/>
      <c r="C52" s="46">
        <f t="shared" si="10"/>
        <v>10</v>
      </c>
      <c r="D52" s="68"/>
      <c r="E52" s="68">
        <v>1</v>
      </c>
      <c r="F52" s="49" t="s">
        <v>17</v>
      </c>
      <c r="G52" s="188">
        <f t="shared" si="11"/>
        <v>10</v>
      </c>
      <c r="H52" s="49"/>
      <c r="I52" s="190">
        <v>1</v>
      </c>
      <c r="J52" s="49" t="s">
        <v>17</v>
      </c>
      <c r="K52" s="188">
        <f t="shared" si="12"/>
        <v>10</v>
      </c>
      <c r="L52" s="49"/>
      <c r="M52" s="68">
        <v>1</v>
      </c>
      <c r="N52" s="49" t="s">
        <v>17</v>
      </c>
      <c r="O52" s="188">
        <f t="shared" si="13"/>
        <v>10</v>
      </c>
      <c r="P52" s="68">
        <v>1</v>
      </c>
      <c r="Q52" s="49" t="s">
        <v>17</v>
      </c>
      <c r="R52" s="189">
        <f t="shared" si="8"/>
        <v>10</v>
      </c>
      <c r="S52" s="72">
        <f t="shared" si="14"/>
        <v>500</v>
      </c>
      <c r="T52" s="72">
        <f t="shared" si="15"/>
        <v>500</v>
      </c>
      <c r="U52" s="73"/>
      <c r="V52" s="74">
        <f t="shared" si="16"/>
        <v>0</v>
      </c>
    </row>
    <row r="53" spans="1:22" ht="12.75" customHeight="1">
      <c r="A53" s="44" t="str">
        <f t="shared" si="9"/>
        <v>$4 + ($2 (3X))</v>
      </c>
      <c r="B53" s="45"/>
      <c r="C53" s="46">
        <f t="shared" si="10"/>
        <v>10</v>
      </c>
      <c r="D53" s="68"/>
      <c r="E53" s="68">
        <v>1</v>
      </c>
      <c r="F53" s="49" t="s">
        <v>17</v>
      </c>
      <c r="G53" s="188">
        <f t="shared" si="11"/>
        <v>10</v>
      </c>
      <c r="H53" s="49"/>
      <c r="I53" s="190">
        <v>0</v>
      </c>
      <c r="J53" s="49" t="s">
        <v>17</v>
      </c>
      <c r="K53" s="188">
        <f t="shared" si="12"/>
        <v>0</v>
      </c>
      <c r="L53" s="49"/>
      <c r="M53" s="68">
        <v>2</v>
      </c>
      <c r="N53" s="49" t="s">
        <v>17</v>
      </c>
      <c r="O53" s="188">
        <f t="shared" si="13"/>
        <v>20</v>
      </c>
      <c r="P53" s="68">
        <v>1</v>
      </c>
      <c r="Q53" s="49" t="s">
        <v>17</v>
      </c>
      <c r="R53" s="189">
        <f t="shared" si="8"/>
        <v>10</v>
      </c>
      <c r="S53" s="72">
        <f t="shared" si="14"/>
        <v>500</v>
      </c>
      <c r="T53" s="72">
        <f t="shared" si="15"/>
        <v>500</v>
      </c>
      <c r="U53" s="73"/>
      <c r="V53" s="74">
        <f t="shared" si="16"/>
        <v>0</v>
      </c>
    </row>
    <row r="54" spans="1:22" ht="12.75" customHeight="1">
      <c r="A54" s="44" t="str">
        <f t="shared" si="9"/>
        <v>$2 (5X)</v>
      </c>
      <c r="B54" s="45"/>
      <c r="C54" s="46">
        <f t="shared" si="10"/>
        <v>10</v>
      </c>
      <c r="D54" s="68"/>
      <c r="E54" s="68">
        <v>1</v>
      </c>
      <c r="F54" s="49" t="s">
        <v>17</v>
      </c>
      <c r="G54" s="188">
        <f t="shared" si="11"/>
        <v>10</v>
      </c>
      <c r="H54" s="49"/>
      <c r="I54" s="190">
        <v>1</v>
      </c>
      <c r="J54" s="49" t="s">
        <v>17</v>
      </c>
      <c r="K54" s="188">
        <f t="shared" si="12"/>
        <v>10</v>
      </c>
      <c r="L54" s="49"/>
      <c r="M54" s="68">
        <v>1</v>
      </c>
      <c r="N54" s="49" t="s">
        <v>17</v>
      </c>
      <c r="O54" s="188">
        <f t="shared" si="13"/>
        <v>10</v>
      </c>
      <c r="P54" s="68">
        <v>1</v>
      </c>
      <c r="Q54" s="49" t="s">
        <v>17</v>
      </c>
      <c r="R54" s="189">
        <f t="shared" si="8"/>
        <v>10</v>
      </c>
      <c r="S54" s="72">
        <f t="shared" si="14"/>
        <v>500</v>
      </c>
      <c r="T54" s="72">
        <f t="shared" si="15"/>
        <v>500</v>
      </c>
      <c r="U54" s="73"/>
      <c r="V54" s="74">
        <f t="shared" si="16"/>
        <v>0</v>
      </c>
    </row>
    <row r="55" spans="1:22" ht="12.75" customHeight="1">
      <c r="A55" s="44">
        <f t="shared" si="9"/>
        <v>20</v>
      </c>
      <c r="B55" s="45"/>
      <c r="C55" s="46">
        <f t="shared" si="10"/>
        <v>20</v>
      </c>
      <c r="D55" s="68"/>
      <c r="E55" s="68">
        <v>0</v>
      </c>
      <c r="F55" s="49" t="s">
        <v>17</v>
      </c>
      <c r="G55" s="188">
        <f t="shared" si="11"/>
        <v>0</v>
      </c>
      <c r="H55" s="49"/>
      <c r="I55" s="190">
        <v>0</v>
      </c>
      <c r="J55" s="49" t="s">
        <v>17</v>
      </c>
      <c r="K55" s="188">
        <f t="shared" si="12"/>
        <v>0</v>
      </c>
      <c r="L55" s="49"/>
      <c r="M55" s="68">
        <v>1</v>
      </c>
      <c r="N55" s="49" t="s">
        <v>17</v>
      </c>
      <c r="O55" s="188">
        <f t="shared" si="13"/>
        <v>20</v>
      </c>
      <c r="P55" s="68">
        <v>0</v>
      </c>
      <c r="Q55" s="49" t="s">
        <v>17</v>
      </c>
      <c r="R55" s="189">
        <f t="shared" si="8"/>
        <v>0</v>
      </c>
      <c r="S55" s="72">
        <f t="shared" si="14"/>
        <v>125</v>
      </c>
      <c r="T55" s="72">
        <f t="shared" si="15"/>
        <v>125</v>
      </c>
      <c r="U55" s="73"/>
      <c r="V55" s="74">
        <f t="shared" si="16"/>
        <v>0</v>
      </c>
    </row>
    <row r="56" spans="1:22" ht="12.75" customHeight="1">
      <c r="A56" s="44" t="str">
        <f t="shared" si="9"/>
        <v>($4 (3X)) + ($4x2)</v>
      </c>
      <c r="B56" s="45"/>
      <c r="C56" s="46">
        <f t="shared" si="10"/>
        <v>20</v>
      </c>
      <c r="D56" s="68"/>
      <c r="E56" s="68">
        <v>1</v>
      </c>
      <c r="F56" s="49" t="s">
        <v>17</v>
      </c>
      <c r="G56" s="188">
        <f t="shared" si="11"/>
        <v>20</v>
      </c>
      <c r="H56" s="49"/>
      <c r="I56" s="190">
        <v>0</v>
      </c>
      <c r="J56" s="49" t="s">
        <v>17</v>
      </c>
      <c r="K56" s="188">
        <f t="shared" si="12"/>
        <v>0</v>
      </c>
      <c r="L56" s="49"/>
      <c r="M56" s="68">
        <v>0</v>
      </c>
      <c r="N56" s="49" t="s">
        <v>17</v>
      </c>
      <c r="O56" s="188">
        <f t="shared" si="13"/>
        <v>0</v>
      </c>
      <c r="P56" s="68">
        <v>0</v>
      </c>
      <c r="Q56" s="49" t="s">
        <v>17</v>
      </c>
      <c r="R56" s="189">
        <f t="shared" si="8"/>
        <v>0</v>
      </c>
      <c r="S56" s="72">
        <f t="shared" si="14"/>
        <v>125</v>
      </c>
      <c r="T56" s="72">
        <f t="shared" si="15"/>
        <v>125</v>
      </c>
      <c r="U56" s="73"/>
      <c r="V56" s="74">
        <f t="shared" si="16"/>
        <v>0</v>
      </c>
    </row>
    <row r="57" spans="1:22" ht="12.75" customHeight="1">
      <c r="A57" s="44" t="str">
        <f t="shared" si="9"/>
        <v>$2 + $10 + ($4 (2X))</v>
      </c>
      <c r="B57" s="45"/>
      <c r="C57" s="46">
        <f t="shared" si="10"/>
        <v>20</v>
      </c>
      <c r="D57" s="68"/>
      <c r="E57" s="68">
        <v>0</v>
      </c>
      <c r="F57" s="49" t="s">
        <v>17</v>
      </c>
      <c r="G57" s="188">
        <f t="shared" si="11"/>
        <v>0</v>
      </c>
      <c r="H57" s="49"/>
      <c r="I57" s="190">
        <v>0</v>
      </c>
      <c r="J57" s="49" t="s">
        <v>17</v>
      </c>
      <c r="K57" s="188">
        <f t="shared" si="12"/>
        <v>0</v>
      </c>
      <c r="L57" s="49"/>
      <c r="M57" s="68">
        <v>0</v>
      </c>
      <c r="N57" s="49" t="s">
        <v>17</v>
      </c>
      <c r="O57" s="188">
        <f t="shared" si="13"/>
        <v>0</v>
      </c>
      <c r="P57" s="68">
        <v>1</v>
      </c>
      <c r="Q57" s="49" t="s">
        <v>17</v>
      </c>
      <c r="R57" s="189">
        <f t="shared" si="8"/>
        <v>20</v>
      </c>
      <c r="S57" s="72">
        <f t="shared" si="14"/>
        <v>125</v>
      </c>
      <c r="T57" s="72">
        <f t="shared" si="15"/>
        <v>125</v>
      </c>
      <c r="U57" s="73"/>
      <c r="V57" s="74">
        <f t="shared" si="16"/>
        <v>0</v>
      </c>
    </row>
    <row r="58" spans="1:22" ht="12.75" customHeight="1">
      <c r="A58" s="44" t="str">
        <f t="shared" si="9"/>
        <v>$4 (5X)</v>
      </c>
      <c r="B58" s="45"/>
      <c r="C58" s="46">
        <f t="shared" si="10"/>
        <v>20</v>
      </c>
      <c r="D58" s="68"/>
      <c r="E58" s="68">
        <v>0</v>
      </c>
      <c r="F58" s="49" t="s">
        <v>17</v>
      </c>
      <c r="G58" s="188">
        <f t="shared" si="11"/>
        <v>0</v>
      </c>
      <c r="H58" s="49"/>
      <c r="I58" s="190">
        <v>1</v>
      </c>
      <c r="J58" s="49" t="s">
        <v>17</v>
      </c>
      <c r="K58" s="188">
        <f t="shared" si="12"/>
        <v>20</v>
      </c>
      <c r="L58" s="49"/>
      <c r="M58" s="68">
        <v>0</v>
      </c>
      <c r="N58" s="49" t="s">
        <v>17</v>
      </c>
      <c r="O58" s="188">
        <f t="shared" si="13"/>
        <v>0</v>
      </c>
      <c r="P58" s="68">
        <v>0</v>
      </c>
      <c r="Q58" s="49" t="s">
        <v>17</v>
      </c>
      <c r="R58" s="189">
        <f t="shared" si="8"/>
        <v>0</v>
      </c>
      <c r="S58" s="72">
        <f t="shared" si="14"/>
        <v>125</v>
      </c>
      <c r="T58" s="72">
        <f t="shared" si="15"/>
        <v>125</v>
      </c>
      <c r="U58" s="73"/>
      <c r="V58" s="74">
        <f t="shared" si="16"/>
        <v>0</v>
      </c>
    </row>
    <row r="59" spans="1:22" ht="12.75" customHeight="1">
      <c r="A59" s="191" t="str">
        <f t="shared" si="9"/>
        <v>$2x10</v>
      </c>
      <c r="B59" s="161"/>
      <c r="C59" s="192">
        <f t="shared" si="10"/>
        <v>20</v>
      </c>
      <c r="D59" s="68"/>
      <c r="E59" s="68">
        <v>0</v>
      </c>
      <c r="F59" s="49" t="s">
        <v>17</v>
      </c>
      <c r="G59" s="188">
        <f t="shared" si="11"/>
        <v>0</v>
      </c>
      <c r="H59" s="49"/>
      <c r="I59" s="190">
        <v>1</v>
      </c>
      <c r="J59" s="49" t="s">
        <v>17</v>
      </c>
      <c r="K59" s="188">
        <f t="shared" si="12"/>
        <v>20</v>
      </c>
      <c r="L59" s="49"/>
      <c r="M59" s="68">
        <v>0</v>
      </c>
      <c r="N59" s="49" t="s">
        <v>17</v>
      </c>
      <c r="O59" s="188">
        <f t="shared" si="13"/>
        <v>0</v>
      </c>
      <c r="P59" s="68">
        <v>0</v>
      </c>
      <c r="Q59" s="49" t="s">
        <v>17</v>
      </c>
      <c r="R59" s="189">
        <f t="shared" si="8"/>
        <v>0</v>
      </c>
      <c r="S59" s="72">
        <f t="shared" si="14"/>
        <v>125</v>
      </c>
      <c r="T59" s="72">
        <f t="shared" si="15"/>
        <v>125</v>
      </c>
      <c r="U59" s="73"/>
      <c r="V59" s="74">
        <f t="shared" si="16"/>
        <v>0</v>
      </c>
    </row>
    <row r="60" spans="1:22" ht="14.25" customHeight="1">
      <c r="A60" s="193" t="s">
        <v>37</v>
      </c>
      <c r="B60" s="45"/>
      <c r="C60" s="46"/>
      <c r="D60" s="152"/>
      <c r="E60" s="152">
        <f>SUM(E48:E59)</f>
        <v>23</v>
      </c>
      <c r="F60" s="194"/>
      <c r="G60" s="195">
        <f>SUM(G48:G59)</f>
        <v>106</v>
      </c>
      <c r="H60" s="152"/>
      <c r="I60" s="152">
        <f>SUM(I48:I59)</f>
        <v>23</v>
      </c>
      <c r="J60" s="194"/>
      <c r="K60" s="195">
        <f>SUM(K48:K59)</f>
        <v>108</v>
      </c>
      <c r="L60" s="152"/>
      <c r="M60" s="196">
        <f>SUM(M48:M59)</f>
        <v>23</v>
      </c>
      <c r="N60" s="194"/>
      <c r="O60" s="195">
        <f>SUM(O48:O59)</f>
        <v>106</v>
      </c>
      <c r="P60" s="196">
        <f>SUM(P48:P59)</f>
        <v>26</v>
      </c>
      <c r="Q60" s="194"/>
      <c r="R60" s="197">
        <f>SUM(R48:R59)</f>
        <v>106</v>
      </c>
      <c r="S60" s="72"/>
      <c r="T60" s="72"/>
      <c r="V60" s="74"/>
    </row>
    <row r="61" spans="1:22" ht="14.25" customHeight="1">
      <c r="A61" s="142"/>
      <c r="B61" s="45"/>
      <c r="C61" s="46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181"/>
      <c r="T61" s="75">
        <f>SUM(G60+K60+O60+R60)/4</f>
        <v>106.5</v>
      </c>
    </row>
    <row r="62" spans="1:22" ht="14.25" customHeight="1">
      <c r="A62" s="142"/>
      <c r="B62" s="45"/>
      <c r="C62" s="46"/>
      <c r="D62" s="68"/>
      <c r="E62" s="198"/>
      <c r="F62" s="199"/>
      <c r="G62" s="200"/>
      <c r="H62" s="68"/>
      <c r="I62" s="68"/>
      <c r="J62" s="199"/>
      <c r="K62" s="68"/>
      <c r="L62" s="68"/>
      <c r="M62" s="68"/>
      <c r="N62" s="68"/>
      <c r="O62" s="68"/>
      <c r="P62" s="68"/>
      <c r="Q62" s="68"/>
      <c r="R62" s="181"/>
    </row>
    <row r="63" spans="1:22" ht="14.25" customHeight="1" thickBot="1">
      <c r="A63" s="201"/>
      <c r="B63" s="202"/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4"/>
    </row>
    <row r="64" spans="1:22" ht="14.25" customHeight="1">
      <c r="A64" s="4"/>
      <c r="B64" s="8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8" ht="14.25" customHeight="1">
      <c r="A65" s="4"/>
      <c r="B65" s="8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ht="14.25" customHeight="1">
      <c r="P66" s="4"/>
    </row>
    <row r="67" spans="1:18" ht="14.25" customHeight="1">
      <c r="E67" s="4"/>
      <c r="P67" s="4"/>
    </row>
    <row r="68" spans="1:18" ht="14.25" customHeight="1">
      <c r="E68" s="4"/>
      <c r="P68" s="4"/>
    </row>
    <row r="69" spans="1:18" ht="14.25" customHeight="1">
      <c r="E69" s="4"/>
      <c r="P69" s="4"/>
    </row>
    <row r="70" spans="1:18" ht="14.25" customHeight="1">
      <c r="E70" s="4"/>
      <c r="P70" s="4"/>
    </row>
    <row r="71" spans="1:18" ht="14.25" customHeight="1">
      <c r="E71" s="4"/>
      <c r="P71" s="4"/>
    </row>
    <row r="72" spans="1:18" ht="14.25" customHeight="1">
      <c r="E72" s="4"/>
      <c r="P72" s="4"/>
    </row>
    <row r="73" spans="1:18" ht="14.25" customHeight="1">
      <c r="E73" s="4"/>
      <c r="P73" s="4"/>
    </row>
    <row r="74" spans="1:18" ht="14.25" customHeight="1">
      <c r="E74" s="4"/>
      <c r="P74" s="4"/>
    </row>
    <row r="75" spans="1:18" ht="14.25" customHeight="1">
      <c r="E75" s="4"/>
      <c r="P75" s="4"/>
    </row>
    <row r="76" spans="1:18" ht="14.25" customHeight="1">
      <c r="E76" s="4"/>
      <c r="P76" s="4"/>
    </row>
    <row r="77" spans="1:18" ht="14.25" customHeight="1">
      <c r="E77" s="4"/>
      <c r="P77" s="4"/>
    </row>
    <row r="78" spans="1:18" ht="14.25" customHeight="1">
      <c r="E78" s="4"/>
      <c r="P78" s="4"/>
    </row>
    <row r="79" spans="1:18" ht="14.25" customHeight="1">
      <c r="E79" s="4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1510</vt:lpstr>
      <vt:lpstr>'1510'!Print_Area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2015-03-06T15:04:55Z</cp:lastPrinted>
  <dcterms:created xsi:type="dcterms:W3CDTF">1998-07-22T12:50:39Z</dcterms:created>
  <dcterms:modified xsi:type="dcterms:W3CDTF">2018-11-26T13:54:00Z</dcterms:modified>
</cp:coreProperties>
</file>