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2920" windowHeight="10395" tabRatio="601" xr2:uid="{00000000-000D-0000-FFFF-FFFF00000000}"/>
  </bookViews>
  <sheets>
    <sheet name="1453" sheetId="1" r:id="rId1"/>
  </sheets>
  <definedNames>
    <definedName name="_xlnm.Print_Area" localSheetId="0">'1453'!$A$1:$R$63</definedName>
  </definedNames>
  <calcPr calcId="171027"/>
</workbook>
</file>

<file path=xl/calcChain.xml><?xml version="1.0" encoding="utf-8"?>
<calcChain xmlns="http://schemas.openxmlformats.org/spreadsheetml/2006/main">
  <c r="E60" i="1" l="1"/>
  <c r="I60" i="1"/>
  <c r="M60" i="1"/>
  <c r="P60" i="1"/>
  <c r="S51" i="1"/>
  <c r="S52" i="1"/>
  <c r="S53" i="1"/>
  <c r="S54" i="1"/>
  <c r="S55" i="1"/>
  <c r="S56" i="1"/>
  <c r="S57" i="1"/>
  <c r="S58" i="1"/>
  <c r="S59" i="1"/>
  <c r="A51" i="1"/>
  <c r="A52" i="1"/>
  <c r="A53" i="1"/>
  <c r="A54" i="1"/>
  <c r="A55" i="1"/>
  <c r="A56" i="1"/>
  <c r="A57" i="1"/>
  <c r="A58" i="1"/>
  <c r="A59" i="1"/>
  <c r="C51" i="1"/>
  <c r="R51" i="1" s="1"/>
  <c r="C52" i="1"/>
  <c r="R52" i="1" s="1"/>
  <c r="C53" i="1"/>
  <c r="R53" i="1" s="1"/>
  <c r="C54" i="1"/>
  <c r="R54" i="1" s="1"/>
  <c r="C55" i="1"/>
  <c r="K55" i="1" s="1"/>
  <c r="C56" i="1"/>
  <c r="G56" i="1" s="1"/>
  <c r="C57" i="1"/>
  <c r="R57" i="1" s="1"/>
  <c r="C58" i="1"/>
  <c r="K58" i="1" s="1"/>
  <c r="C59" i="1"/>
  <c r="G59" i="1" s="1"/>
  <c r="G58" i="1" l="1"/>
  <c r="O57" i="1"/>
  <c r="K57" i="1"/>
  <c r="G57" i="1"/>
  <c r="R56" i="1"/>
  <c r="K56" i="1"/>
  <c r="R55" i="1"/>
  <c r="O59" i="1"/>
  <c r="R58" i="1"/>
  <c r="K59" i="1"/>
  <c r="R59" i="1"/>
  <c r="O58" i="1"/>
  <c r="I11" i="1"/>
  <c r="T51" i="1" s="1"/>
  <c r="V51" i="1" s="1"/>
  <c r="I12" i="1"/>
  <c r="T52" i="1" s="1"/>
  <c r="V52" i="1" s="1"/>
  <c r="I13" i="1"/>
  <c r="T53" i="1" s="1"/>
  <c r="V53" i="1" s="1"/>
  <c r="I14" i="1"/>
  <c r="T54" i="1" s="1"/>
  <c r="V54" i="1" s="1"/>
  <c r="I15" i="1"/>
  <c r="T55" i="1" s="1"/>
  <c r="V55" i="1" s="1"/>
  <c r="I16" i="1"/>
  <c r="T56" i="1" s="1"/>
  <c r="V56" i="1" s="1"/>
  <c r="I17" i="1"/>
  <c r="T57" i="1" s="1"/>
  <c r="V57" i="1" s="1"/>
  <c r="I18" i="1"/>
  <c r="T58" i="1" s="1"/>
  <c r="V58" i="1" s="1"/>
  <c r="I19" i="1"/>
  <c r="T59" i="1" s="1"/>
  <c r="V59" i="1" s="1"/>
  <c r="M30" i="1" l="1"/>
  <c r="M31" i="1"/>
  <c r="M32" i="1"/>
  <c r="M33" i="1"/>
  <c r="E30" i="1"/>
  <c r="E31" i="1"/>
  <c r="E32" i="1"/>
  <c r="E33" i="1"/>
  <c r="O52" i="1" l="1"/>
  <c r="G51" i="1"/>
  <c r="R60" i="1"/>
  <c r="G53" i="1"/>
  <c r="K54" i="1"/>
  <c r="O56" i="1"/>
  <c r="I44" i="1"/>
  <c r="I43" i="1"/>
  <c r="O55" i="1" l="1"/>
  <c r="K52" i="1"/>
  <c r="O54" i="1"/>
  <c r="K53" i="1"/>
  <c r="G52" i="1"/>
  <c r="K51" i="1"/>
  <c r="O53" i="1"/>
  <c r="O51" i="1"/>
  <c r="G55" i="1"/>
  <c r="G54" i="1"/>
  <c r="C35" i="1"/>
  <c r="O60" i="1" l="1"/>
  <c r="G60" i="1"/>
  <c r="K60" i="1"/>
  <c r="G34" i="1"/>
  <c r="G36" i="1" s="1"/>
  <c r="M35" i="1"/>
  <c r="E35" i="1"/>
  <c r="K9" i="1"/>
  <c r="C42" i="1"/>
  <c r="A50" i="1"/>
  <c r="G6" i="1"/>
  <c r="K23" i="1" l="1"/>
  <c r="E23" i="1" s="1"/>
  <c r="K14" i="1"/>
  <c r="M14" i="1" s="1"/>
  <c r="K13" i="1"/>
  <c r="M13" i="1" s="1"/>
  <c r="K12" i="1"/>
  <c r="K18" i="1"/>
  <c r="M18" i="1" s="1"/>
  <c r="K16" i="1"/>
  <c r="M16" i="1" s="1"/>
  <c r="K19" i="1"/>
  <c r="M19" i="1" s="1"/>
  <c r="K15" i="1"/>
  <c r="M15" i="1" s="1"/>
  <c r="K11" i="1"/>
  <c r="K17" i="1"/>
  <c r="M17" i="1" s="1"/>
  <c r="K28" i="1"/>
  <c r="K29" i="1"/>
  <c r="K27" i="1"/>
  <c r="K26" i="1"/>
  <c r="K24" i="1"/>
  <c r="K25" i="1"/>
  <c r="K20" i="1"/>
  <c r="K21" i="1"/>
  <c r="K22" i="1"/>
  <c r="E22" i="1" s="1"/>
  <c r="I34" i="1"/>
  <c r="I36" i="1" s="1"/>
  <c r="E16" i="1" l="1"/>
  <c r="M23" i="1"/>
  <c r="E15" i="1"/>
  <c r="E41" i="1"/>
  <c r="E11" i="1"/>
  <c r="M11" i="1"/>
  <c r="E14" i="1"/>
  <c r="E13" i="1"/>
  <c r="M12" i="1"/>
  <c r="E12" i="1"/>
  <c r="I40" i="1"/>
  <c r="I41" i="1"/>
  <c r="E20" i="1"/>
  <c r="M20" i="1"/>
  <c r="E19" i="1"/>
  <c r="E25" i="1"/>
  <c r="M25" i="1"/>
  <c r="M28" i="1"/>
  <c r="E28" i="1"/>
  <c r="E24" i="1"/>
  <c r="M24" i="1"/>
  <c r="E18" i="1"/>
  <c r="M29" i="1"/>
  <c r="E29" i="1"/>
  <c r="E17" i="1"/>
  <c r="M22" i="1"/>
  <c r="E26" i="1"/>
  <c r="M26" i="1"/>
  <c r="E21" i="1"/>
  <c r="M21" i="1"/>
  <c r="E27" i="1"/>
  <c r="M27" i="1"/>
  <c r="I42" i="1"/>
  <c r="E43" i="1"/>
  <c r="T61" i="1"/>
  <c r="K34" i="1"/>
  <c r="K36" i="1" s="1"/>
  <c r="E36" i="1" s="1"/>
  <c r="E42" i="1"/>
  <c r="E34" i="1" l="1"/>
  <c r="M34" i="1"/>
  <c r="M36" i="1" s="1"/>
  <c r="K6" i="1" s="1"/>
  <c r="O23" i="1" l="1"/>
  <c r="O11" i="1"/>
  <c r="O18" i="1"/>
  <c r="O19" i="1"/>
  <c r="O12" i="1"/>
  <c r="O13" i="1"/>
  <c r="O15" i="1"/>
  <c r="O16" i="1"/>
  <c r="O17" i="1"/>
  <c r="O14" i="1"/>
  <c r="O30" i="1"/>
  <c r="O32" i="1"/>
  <c r="O25" i="1"/>
  <c r="O33" i="1"/>
  <c r="O20" i="1"/>
  <c r="O26" i="1"/>
  <c r="O21" i="1"/>
  <c r="O27" i="1"/>
  <c r="O22" i="1"/>
  <c r="O28" i="1"/>
  <c r="O29" i="1"/>
  <c r="O31" i="1"/>
  <c r="O24" i="1"/>
  <c r="O35" i="1"/>
  <c r="R35" i="1" s="1"/>
  <c r="O6" i="1"/>
  <c r="R19" i="1" l="1"/>
  <c r="R33" i="1"/>
  <c r="R26" i="1"/>
  <c r="O34" i="1"/>
  <c r="O36" i="1" s="1"/>
  <c r="R34" i="1" l="1"/>
  <c r="R36" i="1" s="1"/>
</calcChain>
</file>

<file path=xl/sharedStrings.xml><?xml version="1.0" encoding="utf-8"?>
<sst xmlns="http://schemas.openxmlformats.org/spreadsheetml/2006/main" count="132" uniqueCount="58">
  <si>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</si>
  <si>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</si>
  <si>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</si>
  <si>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</si>
  <si>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</si>
  <si>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</si>
  <si>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</si>
  <si>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</si>
  <si>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</si>
  <si>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</si>
  <si>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</si>
  <si>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</si>
  <si>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</si>
  <si>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</si>
  <si>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</si>
  <si>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</si>
  <si>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</si>
  <si>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</si>
  <si>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</si>
  <si>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</si>
  <si>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</si>
  <si>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</si>
  <si>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</si>
  <si>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</si>
  <si>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</si>
  <si>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</si>
  <si>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</si>
  <si>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</si>
  <si>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One of the following GLEPS will be used in each book of tickets.  Approximately 25% of the books will use one of the below structures.</t>
  </si>
  <si>
    <t>CONSOLIDATED ODDS:</t>
  </si>
  <si>
    <t>***</t>
  </si>
  <si>
    <t>Exactly proportional to delivered quantity.</t>
  </si>
  <si>
    <t>HIGH</t>
  </si>
  <si>
    <t>GET:</t>
  </si>
  <si>
    <t># OF</t>
  </si>
  <si>
    <t>WINS</t>
  </si>
  <si>
    <t>SUBTOTAL</t>
  </si>
  <si>
    <t>MID</t>
  </si>
  <si>
    <t>Totals</t>
  </si>
  <si>
    <t>2nd Chance prize</t>
  </si>
  <si>
    <t>INSTANT GAME #1453 - "RUBY RED 7S"</t>
  </si>
  <si>
    <t>7X = WIN 7 TIMES THE PRIZE</t>
  </si>
  <si>
    <t>$1 (7X)</t>
  </si>
  <si>
    <t>$10 (7X)</t>
  </si>
  <si>
    <t>($5x16) + $20</t>
  </si>
  <si>
    <t>($5x6) + ($20x2)</t>
  </si>
  <si>
    <t>$50x2</t>
  </si>
  <si>
    <t>$100 (7X)</t>
  </si>
  <si>
    <t>$7x10</t>
  </si>
  <si>
    <t>$70x10</t>
  </si>
  <si>
    <t>$700 + ($100x3)</t>
  </si>
  <si>
    <t>($70x10) + ($20x5) + ($100x2)</t>
  </si>
  <si>
    <r>
      <t>$1 + $7 +</t>
    </r>
    <r>
      <rPr>
        <b/>
        <sz val="12"/>
        <color rgb="FF7030A0"/>
        <rFont val="Calibri"/>
        <family val="2"/>
        <scheme val="minor"/>
      </rPr>
      <t xml:space="preserve"> </t>
    </r>
    <r>
      <rPr>
        <b/>
        <sz val="12"/>
        <color rgb="FFFF0000"/>
        <rFont val="Calibri"/>
        <family val="2"/>
        <scheme val="minor"/>
      </rPr>
      <t>$1 (7X)</t>
    </r>
  </si>
  <si>
    <t>$7 + $7 + $1</t>
  </si>
  <si>
    <r>
      <t>($5x2) + $1 +</t>
    </r>
    <r>
      <rPr>
        <b/>
        <sz val="12"/>
        <color rgb="FF7030A0"/>
        <rFont val="Calibri"/>
        <family val="2"/>
        <scheme val="minor"/>
      </rPr>
      <t xml:space="preserve"> </t>
    </r>
    <r>
      <rPr>
        <b/>
        <sz val="12"/>
        <color rgb="FFFF0000"/>
        <rFont val="Calibri"/>
        <family val="2"/>
        <scheme val="minor"/>
      </rPr>
      <t>$2 (7X)</t>
    </r>
  </si>
  <si>
    <t>($10x2) + $5</t>
  </si>
  <si>
    <t>($7x2) + ($5x2) + $1</t>
  </si>
  <si>
    <t>NOVEMBER 27, 2017 -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</si>
</sst>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9">
    <xf numFmtId="0" fontId="0" fillId="0" borderId="0" xfId="0"/>
    <xf numFmtId="0" fontId="2" fillId="0" borderId="1" xfId="0" applyFont="1" applyBorder="1" applyAlignment="1"/>
    <xf numFmtId="0" fontId="2" fillId="0" borderId="0" xfId="0" applyFont="1" applyBorder="1" applyAlignment="1"/>
    <xf numFmtId="49" fontId="2" fillId="0" borderId="0" xfId="0" applyNumberFormat="1" applyFont="1" applyBorder="1" applyAlignment="1"/>
    <xf numFmtId="0" fontId="2" fillId="0" borderId="0" xfId="0" applyFont="1" applyBorder="1"/>
    <xf numFmtId="0" fontId="2" fillId="0" borderId="0" xfId="0" applyFont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2" xfId="0" applyFont="1" applyBorder="1"/>
    <xf numFmtId="3" fontId="2" fillId="0" borderId="4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42" fontId="2" fillId="0" borderId="0" xfId="0" applyNumberFormat="1" applyFont="1" applyBorder="1"/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13" xfId="0" applyFont="1" applyBorder="1"/>
    <xf numFmtId="38" fontId="2" fillId="0" borderId="1" xfId="1" applyNumberFormat="1" applyFont="1" applyBorder="1" applyAlignment="1">
      <alignment horizontal="center"/>
    </xf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4" xfId="0" applyFont="1" applyBorder="1"/>
    <xf numFmtId="0" fontId="2" fillId="0" borderId="4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2" fillId="0" borderId="15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" fontId="2" fillId="0" borderId="2" xfId="0" applyNumberFormat="1" applyFont="1" applyBorder="1" applyAlignment="1">
      <alignment horizontal="center"/>
    </xf>
    <xf numFmtId="0" fontId="2" fillId="0" borderId="16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lef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12" xfId="0" applyFont="1" applyFill="1" applyBorder="1" applyAlignment="1">
      <alignment horizontal="center"/>
    </xf>
    <xf numFmtId="6" fontId="2" fillId="0" borderId="4" xfId="0" applyNumberFormat="1" applyFont="1" applyFill="1" applyBorder="1" applyAlignment="1">
      <alignment horizontal="left"/>
    </xf>
    <xf numFmtId="8" fontId="2" fillId="0" borderId="0" xfId="2" applyFont="1" applyBorder="1"/>
    <xf numFmtId="0" fontId="2" fillId="0" borderId="12" xfId="0" applyFont="1" applyFill="1" applyBorder="1"/>
    <xf numFmtId="38" fontId="2" fillId="0" borderId="0" xfId="1" applyNumberFormat="1" applyFont="1" applyBorder="1"/>
    <xf numFmtId="38" fontId="3" fillId="0" borderId="0" xfId="1" applyNumberFormat="1" applyFont="1" applyFill="1" applyBorder="1" applyAlignment="1">
      <alignment horizontal="center"/>
    </xf>
    <xf numFmtId="10" fontId="2" fillId="0" borderId="12" xfId="0" applyNumberFormat="1" applyFont="1" applyFill="1" applyBorder="1" applyAlignment="1">
      <alignment horizontal="center"/>
    </xf>
    <xf numFmtId="0" fontId="2" fillId="0" borderId="12" xfId="0" applyFont="1" applyFill="1" applyBorder="1" applyAlignment="1">
      <alignment horizontal="right"/>
    </xf>
    <xf numFmtId="10" fontId="2" fillId="0" borderId="12" xfId="0" applyNumberFormat="1" applyFont="1" applyFill="1" applyBorder="1" applyAlignment="1">
      <alignment horizontal="right"/>
    </xf>
    <xf numFmtId="168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10" fontId="2" fillId="0" borderId="12" xfId="0" applyNumberFormat="1" applyFont="1" applyBorder="1" applyAlignment="1">
      <alignment horizontal="center"/>
    </xf>
    <xf numFmtId="6" fontId="2" fillId="0" borderId="17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168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lef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18" xfId="0" applyNumberFormat="1" applyFont="1" applyBorder="1" applyAlignment="1">
      <alignment horizontal="center"/>
    </xf>
    <xf numFmtId="0" fontId="7" fillId="0" borderId="4" xfId="0" applyFont="1" applyBorder="1"/>
    <xf numFmtId="42" fontId="2" fillId="0" borderId="0" xfId="0" applyNumberFormat="1" applyFont="1" applyBorder="1" applyAlignment="1">
      <alignment horizontal="right"/>
    </xf>
    <xf numFmtId="169" fontId="2" fillId="0" borderId="5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164" fontId="2" fillId="0" borderId="0" xfId="0" applyNumberFormat="1" applyFont="1" applyBorder="1"/>
    <xf numFmtId="4" fontId="2" fillId="0" borderId="6" xfId="0" applyNumberFormat="1" applyFont="1" applyFill="1" applyBorder="1" applyAlignment="1">
      <alignment horizontal="left"/>
    </xf>
    <xf numFmtId="169" fontId="2" fillId="0" borderId="0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horizontal="right"/>
    </xf>
    <xf numFmtId="0" fontId="4" fillId="0" borderId="4" xfId="0" applyFont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12" xfId="0" applyFont="1" applyBorder="1"/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15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16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0" xfId="0" applyNumberFormat="1" applyFont="1" applyFill="1" applyBorder="1" applyAlignment="1">
      <alignment horizontal="left"/>
    </xf>
    <xf numFmtId="5" fontId="2" fillId="0" borderId="12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3" fontId="2" fillId="0" borderId="0" xfId="0" applyNumberFormat="1" applyFont="1" applyFill="1" applyBorder="1" applyAlignment="1"/>
    <xf numFmtId="6" fontId="2" fillId="0" borderId="15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3" fontId="2" fillId="0" borderId="2" xfId="0" applyNumberFormat="1" applyFont="1" applyFill="1" applyBorder="1" applyAlignment="1"/>
    <xf numFmtId="5" fontId="2" fillId="0" borderId="16" xfId="0" applyNumberFormat="1" applyFont="1" applyFill="1" applyBorder="1" applyAlignment="1">
      <alignment horizontal="left"/>
    </xf>
    <xf numFmtId="6" fontId="2" fillId="0" borderId="4" xfId="0" applyNumberFormat="1" applyFont="1" applyFill="1" applyBorder="1" applyAlignment="1">
      <alignment horizontal="right"/>
    </xf>
    <xf numFmtId="5" fontId="2" fillId="0" borderId="12" xfId="0" applyNumberFormat="1" applyFont="1" applyFill="1" applyBorder="1"/>
    <xf numFmtId="170" fontId="2" fillId="0" borderId="0" xfId="0" applyNumberFormat="1" applyFont="1"/>
    <xf numFmtId="0" fontId="2" fillId="0" borderId="19" xfId="0" applyFont="1" applyBorder="1"/>
    <xf numFmtId="38" fontId="2" fillId="0" borderId="20" xfId="1" applyNumberFormat="1" applyFont="1" applyBorder="1" applyAlignment="1">
      <alignment horizontal="center"/>
    </xf>
    <xf numFmtId="0" fontId="2" fillId="0" borderId="20" xfId="0" applyFont="1" applyBorder="1"/>
    <xf numFmtId="0" fontId="2" fillId="0" borderId="21" xfId="0" applyFont="1" applyBorder="1"/>
    <xf numFmtId="38" fontId="2" fillId="0" borderId="0" xfId="1" applyNumberFormat="1" applyFont="1" applyAlignment="1">
      <alignment horizontal="center"/>
    </xf>
    <xf numFmtId="6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lef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12" xfId="0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left"/>
    </xf>
    <xf numFmtId="0" fontId="2" fillId="2" borderId="12" xfId="0" applyFont="1" applyFill="1" applyBorder="1"/>
    <xf numFmtId="10" fontId="2" fillId="2" borderId="12" xfId="0" applyNumberFormat="1" applyFont="1" applyFill="1" applyBorder="1" applyAlignment="1">
      <alignment horizontal="center"/>
    </xf>
    <xf numFmtId="0" fontId="6" fillId="0" borderId="4" xfId="0" applyFont="1" applyBorder="1"/>
    <xf numFmtId="6" fontId="6" fillId="0" borderId="4" xfId="0" applyNumberFormat="1" applyFont="1" applyFill="1" applyBorder="1" applyAlignment="1">
      <alignment horizontal="left"/>
    </xf>
    <xf numFmtId="168" fontId="2" fillId="0" borderId="0" xfId="0" applyNumberFormat="1" applyFont="1"/>
    <xf numFmtId="169" fontId="2" fillId="0" borderId="22" xfId="0" applyNumberFormat="1" applyFont="1" applyFill="1" applyBorder="1" applyAlignment="1">
      <alignment horizontal="right"/>
    </xf>
    <xf numFmtId="38" fontId="2" fillId="0" borderId="1" xfId="1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left"/>
    </xf>
    <xf numFmtId="0" fontId="2" fillId="0" borderId="1" xfId="0" applyFont="1" applyFill="1" applyBorder="1"/>
    <xf numFmtId="164" fontId="2" fillId="0" borderId="1" xfId="0" applyNumberFormat="1" applyFont="1" applyBorder="1"/>
    <xf numFmtId="4" fontId="2" fillId="0" borderId="23" xfId="0" applyNumberFormat="1" applyFont="1" applyFill="1" applyBorder="1" applyAlignment="1">
      <alignment horizontal="left"/>
    </xf>
    <xf numFmtId="169" fontId="2" fillId="0" borderId="7" xfId="0" applyNumberFormat="1" applyFont="1" applyFill="1" applyBorder="1" applyAlignment="1">
      <alignment horizontal="right"/>
    </xf>
    <xf numFmtId="169" fontId="2" fillId="0" borderId="2" xfId="0" applyNumberFormat="1" applyFont="1" applyFill="1" applyBorder="1" applyAlignment="1">
      <alignment horizontal="right"/>
    </xf>
    <xf numFmtId="4" fontId="2" fillId="0" borderId="8" xfId="0" applyNumberFormat="1" applyFont="1" applyFill="1" applyBorder="1" applyAlignment="1">
      <alignment horizontal="left"/>
    </xf>
    <xf numFmtId="6" fontId="6" fillId="2" borderId="4" xfId="0" applyNumberFormat="1" applyFont="1" applyFill="1" applyBorder="1" applyAlignment="1">
      <alignment horizontal="left"/>
    </xf>
    <xf numFmtId="6" fontId="2" fillId="2" borderId="17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center"/>
    </xf>
    <xf numFmtId="4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lef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8" xfId="0" applyNumberFormat="1" applyFont="1" applyFill="1" applyBorder="1" applyAlignment="1">
      <alignment horizontal="right"/>
    </xf>
    <xf numFmtId="168" fontId="2" fillId="0" borderId="0" xfId="0" applyNumberFormat="1" applyFont="1" applyFill="1" applyBorder="1" applyAlignment="1">
      <alignment horizontal="center"/>
    </xf>
    <xf numFmtId="38" fontId="2" fillId="0" borderId="22" xfId="1" applyNumberFormat="1" applyFont="1" applyFill="1" applyBorder="1" applyAlignment="1">
      <alignment horizontal="center"/>
    </xf>
    <xf numFmtId="38" fontId="2" fillId="0" borderId="1" xfId="1" applyNumberFormat="1" applyFont="1" applyFill="1" applyBorder="1" applyAlignment="1">
      <alignment horizontal="center"/>
    </xf>
    <xf numFmtId="38" fontId="2" fillId="0" borderId="23" xfId="1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6"/>
  <sheetViews>
    <sheetView tabSelected="1" zoomScaleNormal="100" zoomScaleSheetLayoutView="80" workbookViewId="0">
      <selection activeCell="M52" sqref="M52"/>
    </sheetView>
  </sheetViews>
  <sheetFormatPr defaultColWidth="10.7109375" defaultRowHeight="14.25" customHeight="1"/>
  <cols>
    <col min="1" max="1" width="30.5703125" style="5" customWidth="1"/>
    <col min="2" max="2" width="6.28515625" style="141" customWidth="1"/>
    <col min="3" max="3" width="11.5703125" style="5" customWidth="1"/>
    <col min="4" max="4" width="1.7109375" style="5" customWidth="1"/>
    <col min="5" max="5" width="12.28515625" style="5" customWidth="1"/>
    <col min="6" max="6" width="2.140625" style="5" customWidth="1"/>
    <col min="7" max="7" width="15.7109375" style="5" customWidth="1"/>
    <col min="8" max="8" width="1.7109375" style="5" hidden="1" customWidth="1"/>
    <col min="9" max="9" width="11.42578125" style="5" customWidth="1"/>
    <col min="10" max="10" width="2.42578125" style="5" customWidth="1"/>
    <col min="11" max="11" width="13" style="5" bestFit="1" customWidth="1"/>
    <col min="12" max="12" width="4.42578125" style="5" bestFit="1" customWidth="1"/>
    <col min="13" max="13" width="13.28515625" style="5" bestFit="1" customWidth="1"/>
    <col min="14" max="14" width="2.28515625" style="5" bestFit="1" customWidth="1"/>
    <col min="15" max="15" width="13.140625" style="5" customWidth="1"/>
    <col min="16" max="16" width="4.140625" style="5" bestFit="1" customWidth="1"/>
    <col min="17" max="17" width="2.28515625" style="5" bestFit="1" customWidth="1"/>
    <col min="18" max="18" width="11.140625" style="5" customWidth="1"/>
    <col min="19" max="20" width="8.85546875" style="5" bestFit="1" customWidth="1"/>
    <col min="21" max="21" width="1.7109375" style="5" customWidth="1"/>
    <col min="22" max="22" width="6.28515625" style="5" bestFit="1" customWidth="1"/>
    <col min="23" max="23" width="1.7109375" style="5" customWidth="1"/>
    <col min="24" max="24" width="7.7109375" style="5" customWidth="1"/>
    <col min="25" max="25" width="14.28515625" style="5" customWidth="1"/>
    <col min="26" max="16384" width="10.7109375" style="5"/>
  </cols>
  <sheetData>
    <row r="1" spans="1:26" ht="14.25" customHeight="1">
      <c r="A1" s="190" t="s">
        <v>26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2"/>
      <c r="S1" s="1"/>
      <c r="T1" s="4"/>
    </row>
    <row r="2" spans="1:26" ht="14.25" customHeight="1">
      <c r="A2" s="193" t="s">
        <v>25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5"/>
      <c r="S2" s="2"/>
      <c r="T2" s="4"/>
    </row>
    <row r="3" spans="1:26" ht="14.25" customHeight="1">
      <c r="A3" s="193" t="s">
        <v>40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5"/>
      <c r="S3" s="2"/>
      <c r="T3" s="4"/>
      <c r="U3" s="6"/>
      <c r="V3" s="6"/>
      <c r="W3" s="6"/>
      <c r="X3" s="6"/>
      <c r="Y3" s="6"/>
    </row>
    <row r="4" spans="1:26" ht="14.25" customHeight="1">
      <c r="A4" s="196" t="s">
        <v>57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8"/>
      <c r="S4" s="3"/>
      <c r="T4" s="4"/>
    </row>
    <row r="5" spans="1:26" s="4" customFormat="1" ht="14.25" customHeight="1">
      <c r="A5" s="7"/>
      <c r="B5" s="8"/>
      <c r="C5" s="9"/>
      <c r="D5" s="9"/>
      <c r="E5" s="9"/>
      <c r="F5" s="9"/>
      <c r="H5" s="10"/>
      <c r="I5" s="10"/>
      <c r="J5" s="10"/>
      <c r="K5" s="11"/>
      <c r="L5" s="10"/>
      <c r="M5" s="9"/>
      <c r="N5" s="9"/>
      <c r="O5" s="9"/>
      <c r="P5" s="9"/>
      <c r="R5" s="12"/>
    </row>
    <row r="6" spans="1:26" ht="14.25" customHeight="1">
      <c r="A6" s="13">
        <v>360000</v>
      </c>
      <c r="B6" s="8"/>
      <c r="C6" s="14">
        <v>5</v>
      </c>
      <c r="D6" s="15"/>
      <c r="E6" s="4" t="s">
        <v>1</v>
      </c>
      <c r="F6" s="4"/>
      <c r="G6" s="16">
        <f>A6*C6</f>
        <v>1800000</v>
      </c>
      <c r="H6" s="14" t="s">
        <v>0</v>
      </c>
      <c r="I6" s="17" t="s">
        <v>2</v>
      </c>
      <c r="J6" s="4"/>
      <c r="K6" s="18">
        <f>M36</f>
        <v>1241800</v>
      </c>
      <c r="L6" s="4"/>
      <c r="M6" s="17" t="s">
        <v>3</v>
      </c>
      <c r="N6" s="4"/>
      <c r="O6" s="19">
        <f>K6/G6</f>
        <v>0.68988888888888888</v>
      </c>
      <c r="P6" s="19"/>
      <c r="Q6" s="4"/>
      <c r="R6" s="12"/>
      <c r="T6" s="161"/>
      <c r="Y6" s="20"/>
    </row>
    <row r="7" spans="1:26" ht="14.25" customHeight="1">
      <c r="A7" s="21"/>
      <c r="B7" s="22"/>
      <c r="C7" s="23"/>
      <c r="D7" s="23"/>
      <c r="E7" s="23"/>
      <c r="F7" s="23"/>
      <c r="G7" s="24"/>
      <c r="H7" s="24"/>
      <c r="I7" s="24"/>
      <c r="J7" s="25"/>
      <c r="K7" s="23"/>
      <c r="L7" s="24"/>
      <c r="M7" s="23"/>
      <c r="N7" s="23"/>
      <c r="O7" s="23"/>
      <c r="P7" s="23"/>
      <c r="Q7" s="25"/>
      <c r="R7" s="26"/>
    </row>
    <row r="8" spans="1:26" ht="14.25" customHeight="1">
      <c r="A8" s="27"/>
      <c r="B8" s="8"/>
      <c r="C8" s="17"/>
      <c r="D8" s="17"/>
      <c r="E8" s="28"/>
      <c r="F8" s="28"/>
      <c r="G8" s="29" t="s">
        <v>4</v>
      </c>
      <c r="H8" s="4"/>
      <c r="I8" s="29" t="s">
        <v>4</v>
      </c>
      <c r="J8" s="29"/>
      <c r="K8" s="29" t="s">
        <v>4</v>
      </c>
      <c r="L8" s="29"/>
      <c r="M8" s="4"/>
      <c r="N8" s="4"/>
      <c r="O8" s="29" t="s">
        <v>5</v>
      </c>
      <c r="P8" s="29"/>
      <c r="Q8" s="4"/>
      <c r="R8" s="12"/>
      <c r="Y8" s="30"/>
      <c r="Z8" s="31"/>
    </row>
    <row r="9" spans="1:26" ht="14.25" customHeight="1">
      <c r="A9" s="27"/>
      <c r="B9" s="29" t="s">
        <v>34</v>
      </c>
      <c r="C9" s="17"/>
      <c r="D9" s="17"/>
      <c r="E9" s="29" t="s">
        <v>6</v>
      </c>
      <c r="F9" s="29"/>
      <c r="G9" s="29">
        <v>75</v>
      </c>
      <c r="H9" s="29"/>
      <c r="I9" s="32">
        <v>30000</v>
      </c>
      <c r="J9" s="32"/>
      <c r="K9" s="33">
        <f>A6/I9</f>
        <v>12</v>
      </c>
      <c r="L9" s="29"/>
      <c r="M9" s="29" t="s">
        <v>7</v>
      </c>
      <c r="N9" s="29"/>
      <c r="O9" s="29" t="s">
        <v>8</v>
      </c>
      <c r="P9" s="29"/>
      <c r="Q9" s="4"/>
      <c r="R9" s="12"/>
    </row>
    <row r="10" spans="1:26" s="39" customFormat="1" ht="14.25" customHeight="1">
      <c r="A10" s="34" t="s">
        <v>33</v>
      </c>
      <c r="B10" s="35" t="s">
        <v>35</v>
      </c>
      <c r="C10" s="35" t="s">
        <v>9</v>
      </c>
      <c r="D10" s="35"/>
      <c r="E10" s="35" t="s">
        <v>10</v>
      </c>
      <c r="F10" s="35"/>
      <c r="G10" s="35" t="s">
        <v>11</v>
      </c>
      <c r="H10" s="35"/>
      <c r="I10" s="35" t="s">
        <v>12</v>
      </c>
      <c r="J10" s="36"/>
      <c r="K10" s="35" t="s">
        <v>13</v>
      </c>
      <c r="L10" s="37"/>
      <c r="M10" s="35" t="s">
        <v>14</v>
      </c>
      <c r="N10" s="35"/>
      <c r="O10" s="35" t="s">
        <v>15</v>
      </c>
      <c r="P10" s="35"/>
      <c r="Q10" s="36"/>
      <c r="R10" s="38"/>
    </row>
    <row r="11" spans="1:26" ht="14.25" customHeight="1">
      <c r="A11" s="55">
        <v>7</v>
      </c>
      <c r="B11" s="42">
        <v>1</v>
      </c>
      <c r="C11" s="43">
        <v>7</v>
      </c>
      <c r="D11" s="43"/>
      <c r="E11" s="44">
        <f t="shared" ref="E11:E33" si="0">$A$6/K11</f>
        <v>12.5</v>
      </c>
      <c r="F11" s="45"/>
      <c r="G11" s="44">
        <v>6</v>
      </c>
      <c r="H11" s="46"/>
      <c r="I11" s="47">
        <f t="shared" ref="I11:I19" si="1">G11*($I$9/$G$9)</f>
        <v>2400</v>
      </c>
      <c r="J11" s="48"/>
      <c r="K11" s="47">
        <f t="shared" ref="K11:K29" si="2">I11*$K$9</f>
        <v>28800</v>
      </c>
      <c r="L11" s="49"/>
      <c r="M11" s="50">
        <f t="shared" ref="M11:M33" si="3">K11*C11</f>
        <v>201600</v>
      </c>
      <c r="N11" s="51"/>
      <c r="O11" s="52">
        <f t="shared" ref="O11:O33" si="4">(M11/$K$6)</f>
        <v>0.16234498308906425</v>
      </c>
      <c r="P11" s="53"/>
      <c r="Q11" s="46"/>
      <c r="R11" s="54"/>
      <c r="S11" s="40"/>
      <c r="V11" s="41"/>
    </row>
    <row r="12" spans="1:26" ht="14.25" customHeight="1">
      <c r="A12" s="160" t="s">
        <v>42</v>
      </c>
      <c r="B12" s="42">
        <v>1</v>
      </c>
      <c r="C12" s="43">
        <v>7</v>
      </c>
      <c r="D12" s="43"/>
      <c r="E12" s="44">
        <f t="shared" si="0"/>
        <v>12</v>
      </c>
      <c r="F12" s="45"/>
      <c r="G12" s="44">
        <v>6.25</v>
      </c>
      <c r="H12" s="46"/>
      <c r="I12" s="47">
        <f t="shared" si="1"/>
        <v>2500</v>
      </c>
      <c r="J12" s="48"/>
      <c r="K12" s="47">
        <f t="shared" si="2"/>
        <v>30000</v>
      </c>
      <c r="L12" s="49"/>
      <c r="M12" s="50">
        <f t="shared" si="3"/>
        <v>210000</v>
      </c>
      <c r="N12" s="51"/>
      <c r="O12" s="52">
        <f t="shared" si="4"/>
        <v>0.16910935738444194</v>
      </c>
      <c r="P12" s="53"/>
      <c r="Q12" s="46"/>
      <c r="R12" s="54"/>
      <c r="S12" s="40"/>
      <c r="V12" s="41"/>
    </row>
    <row r="13" spans="1:26" ht="14.25" customHeight="1">
      <c r="A13" s="156">
        <v>15</v>
      </c>
      <c r="B13" s="143">
        <v>1</v>
      </c>
      <c r="C13" s="144">
        <v>15</v>
      </c>
      <c r="D13" s="144"/>
      <c r="E13" s="145">
        <f t="shared" si="0"/>
        <v>150</v>
      </c>
      <c r="F13" s="146"/>
      <c r="G13" s="145">
        <v>0.5</v>
      </c>
      <c r="H13" s="147"/>
      <c r="I13" s="148">
        <f t="shared" si="1"/>
        <v>200</v>
      </c>
      <c r="J13" s="149"/>
      <c r="K13" s="148">
        <f t="shared" si="2"/>
        <v>2400</v>
      </c>
      <c r="L13" s="150"/>
      <c r="M13" s="151">
        <f t="shared" si="3"/>
        <v>36000</v>
      </c>
      <c r="N13" s="152"/>
      <c r="O13" s="153">
        <f t="shared" si="4"/>
        <v>2.8990175551618619E-2</v>
      </c>
      <c r="P13" s="154"/>
      <c r="Q13" s="147"/>
      <c r="R13" s="155"/>
      <c r="S13" s="40"/>
      <c r="V13" s="41"/>
    </row>
    <row r="14" spans="1:26" ht="14.25" customHeight="1">
      <c r="A14" s="142" t="s">
        <v>52</v>
      </c>
      <c r="B14" s="143">
        <v>3</v>
      </c>
      <c r="C14" s="144">
        <v>15</v>
      </c>
      <c r="D14" s="144"/>
      <c r="E14" s="145">
        <f t="shared" si="0"/>
        <v>100</v>
      </c>
      <c r="F14" s="146"/>
      <c r="G14" s="145">
        <v>0.75</v>
      </c>
      <c r="H14" s="147"/>
      <c r="I14" s="148">
        <f t="shared" si="1"/>
        <v>300</v>
      </c>
      <c r="J14" s="149"/>
      <c r="K14" s="148">
        <f t="shared" si="2"/>
        <v>3600</v>
      </c>
      <c r="L14" s="150"/>
      <c r="M14" s="151">
        <f t="shared" si="3"/>
        <v>54000</v>
      </c>
      <c r="N14" s="152"/>
      <c r="O14" s="153">
        <f t="shared" si="4"/>
        <v>4.3485263327427928E-2</v>
      </c>
      <c r="P14" s="154"/>
      <c r="Q14" s="147"/>
      <c r="R14" s="155"/>
      <c r="S14" s="40"/>
      <c r="V14" s="41"/>
    </row>
    <row r="15" spans="1:26" ht="14.25" customHeight="1">
      <c r="A15" s="142" t="s">
        <v>53</v>
      </c>
      <c r="B15" s="143">
        <v>3</v>
      </c>
      <c r="C15" s="144">
        <v>15</v>
      </c>
      <c r="D15" s="144"/>
      <c r="E15" s="145">
        <f t="shared" si="0"/>
        <v>100</v>
      </c>
      <c r="F15" s="146"/>
      <c r="G15" s="145">
        <v>0.75</v>
      </c>
      <c r="H15" s="147"/>
      <c r="I15" s="148">
        <f t="shared" si="1"/>
        <v>300</v>
      </c>
      <c r="J15" s="149"/>
      <c r="K15" s="148">
        <f t="shared" si="2"/>
        <v>3600</v>
      </c>
      <c r="L15" s="150"/>
      <c r="M15" s="151">
        <f t="shared" si="3"/>
        <v>54000</v>
      </c>
      <c r="N15" s="152"/>
      <c r="O15" s="153">
        <f t="shared" si="4"/>
        <v>4.3485263327427928E-2</v>
      </c>
      <c r="P15" s="154"/>
      <c r="Q15" s="147"/>
      <c r="R15" s="155"/>
      <c r="S15" s="40"/>
      <c r="V15" s="41"/>
    </row>
    <row r="16" spans="1:26" ht="14.25" customHeight="1">
      <c r="A16" s="55">
        <v>25</v>
      </c>
      <c r="B16" s="42">
        <v>1</v>
      </c>
      <c r="C16" s="43">
        <v>25</v>
      </c>
      <c r="D16" s="43"/>
      <c r="E16" s="44">
        <f t="shared" si="0"/>
        <v>300</v>
      </c>
      <c r="F16" s="45"/>
      <c r="G16" s="44">
        <v>0.25</v>
      </c>
      <c r="H16" s="46"/>
      <c r="I16" s="47">
        <f t="shared" si="1"/>
        <v>100</v>
      </c>
      <c r="J16" s="48"/>
      <c r="K16" s="47">
        <f t="shared" si="2"/>
        <v>1200</v>
      </c>
      <c r="L16" s="49"/>
      <c r="M16" s="50">
        <f t="shared" si="3"/>
        <v>30000</v>
      </c>
      <c r="N16" s="51"/>
      <c r="O16" s="52">
        <f t="shared" si="4"/>
        <v>2.4158479626348848E-2</v>
      </c>
      <c r="P16" s="53"/>
      <c r="Q16" s="46"/>
      <c r="R16" s="54"/>
      <c r="S16" s="40"/>
      <c r="V16" s="41"/>
    </row>
    <row r="17" spans="1:22" ht="14.25" customHeight="1">
      <c r="A17" s="55" t="s">
        <v>54</v>
      </c>
      <c r="B17" s="42">
        <v>4</v>
      </c>
      <c r="C17" s="43">
        <v>25</v>
      </c>
      <c r="D17" s="43"/>
      <c r="E17" s="44">
        <f t="shared" si="0"/>
        <v>75</v>
      </c>
      <c r="F17" s="45"/>
      <c r="G17" s="44">
        <v>1</v>
      </c>
      <c r="H17" s="46"/>
      <c r="I17" s="47">
        <f t="shared" si="1"/>
        <v>400</v>
      </c>
      <c r="J17" s="48"/>
      <c r="K17" s="47">
        <f t="shared" si="2"/>
        <v>4800</v>
      </c>
      <c r="L17" s="49"/>
      <c r="M17" s="50">
        <f t="shared" si="3"/>
        <v>120000</v>
      </c>
      <c r="N17" s="51"/>
      <c r="O17" s="52">
        <f t="shared" si="4"/>
        <v>9.6633918505395391E-2</v>
      </c>
      <c r="P17" s="53"/>
      <c r="Q17" s="46"/>
      <c r="R17" s="54"/>
      <c r="S17" s="40"/>
      <c r="V17" s="41"/>
    </row>
    <row r="18" spans="1:22" ht="14.25" customHeight="1">
      <c r="A18" s="55" t="s">
        <v>55</v>
      </c>
      <c r="B18" s="42">
        <v>2</v>
      </c>
      <c r="C18" s="43">
        <v>25</v>
      </c>
      <c r="D18" s="43"/>
      <c r="E18" s="44">
        <f t="shared" si="0"/>
        <v>150</v>
      </c>
      <c r="F18" s="45"/>
      <c r="G18" s="44">
        <v>0.5</v>
      </c>
      <c r="H18" s="46"/>
      <c r="I18" s="47">
        <f t="shared" si="1"/>
        <v>200</v>
      </c>
      <c r="J18" s="48"/>
      <c r="K18" s="47">
        <f t="shared" si="2"/>
        <v>2400</v>
      </c>
      <c r="L18" s="49"/>
      <c r="M18" s="50">
        <f t="shared" si="3"/>
        <v>60000</v>
      </c>
      <c r="N18" s="51"/>
      <c r="O18" s="52">
        <f t="shared" si="4"/>
        <v>4.8316959252697696E-2</v>
      </c>
      <c r="P18" s="53"/>
      <c r="Q18" s="46"/>
      <c r="R18" s="61" t="s">
        <v>24</v>
      </c>
      <c r="S18" s="40"/>
      <c r="V18" s="41"/>
    </row>
    <row r="19" spans="1:22" ht="14.25" customHeight="1">
      <c r="A19" s="55" t="s">
        <v>56</v>
      </c>
      <c r="B19" s="42">
        <v>4</v>
      </c>
      <c r="C19" s="43">
        <v>25</v>
      </c>
      <c r="D19" s="43"/>
      <c r="E19" s="44">
        <f t="shared" si="0"/>
        <v>150</v>
      </c>
      <c r="F19" s="45"/>
      <c r="G19" s="44">
        <v>0.5</v>
      </c>
      <c r="H19" s="46"/>
      <c r="I19" s="47">
        <f t="shared" si="1"/>
        <v>200</v>
      </c>
      <c r="J19" s="48"/>
      <c r="K19" s="47">
        <f t="shared" si="2"/>
        <v>2400</v>
      </c>
      <c r="L19" s="49"/>
      <c r="M19" s="50">
        <f t="shared" si="3"/>
        <v>60000</v>
      </c>
      <c r="N19" s="51"/>
      <c r="O19" s="52">
        <f t="shared" si="4"/>
        <v>4.8316959252697696E-2</v>
      </c>
      <c r="P19" s="53"/>
      <c r="Q19" s="46"/>
      <c r="R19" s="62">
        <f>SUM(O11:O19)</f>
        <v>0.66484135931712041</v>
      </c>
      <c r="S19" s="56"/>
      <c r="V19" s="41"/>
    </row>
    <row r="20" spans="1:22" s="4" customFormat="1" ht="14.25" customHeight="1">
      <c r="A20" s="142">
        <v>70</v>
      </c>
      <c r="B20" s="143">
        <v>1</v>
      </c>
      <c r="C20" s="144">
        <v>70</v>
      </c>
      <c r="D20" s="144"/>
      <c r="E20" s="145">
        <f t="shared" si="0"/>
        <v>1000</v>
      </c>
      <c r="F20" s="146"/>
      <c r="G20" s="145" t="s">
        <v>0</v>
      </c>
      <c r="H20" s="147"/>
      <c r="I20" s="148">
        <v>30</v>
      </c>
      <c r="J20" s="149"/>
      <c r="K20" s="148">
        <f t="shared" si="2"/>
        <v>360</v>
      </c>
      <c r="L20" s="150"/>
      <c r="M20" s="151">
        <f t="shared" si="3"/>
        <v>25200</v>
      </c>
      <c r="N20" s="152"/>
      <c r="O20" s="153">
        <f t="shared" si="4"/>
        <v>2.0293122886133032E-2</v>
      </c>
      <c r="P20" s="154"/>
      <c r="Q20" s="147"/>
      <c r="R20" s="158"/>
      <c r="S20" s="56"/>
      <c r="V20" s="58"/>
    </row>
    <row r="21" spans="1:22" s="4" customFormat="1" ht="14.25" customHeight="1">
      <c r="A21" s="171" t="s">
        <v>43</v>
      </c>
      <c r="B21" s="143">
        <v>1</v>
      </c>
      <c r="C21" s="144">
        <v>70</v>
      </c>
      <c r="D21" s="144"/>
      <c r="E21" s="145">
        <f t="shared" si="0"/>
        <v>300</v>
      </c>
      <c r="F21" s="146"/>
      <c r="G21" s="145" t="s">
        <v>0</v>
      </c>
      <c r="H21" s="147"/>
      <c r="I21" s="148">
        <v>100</v>
      </c>
      <c r="J21" s="149"/>
      <c r="K21" s="148">
        <f t="shared" si="2"/>
        <v>1200</v>
      </c>
      <c r="L21" s="150"/>
      <c r="M21" s="151">
        <f t="shared" si="3"/>
        <v>84000</v>
      </c>
      <c r="N21" s="152"/>
      <c r="O21" s="153">
        <f t="shared" si="4"/>
        <v>6.7643742953776773E-2</v>
      </c>
      <c r="P21" s="154"/>
      <c r="Q21" s="147"/>
      <c r="R21" s="157"/>
      <c r="S21" s="56"/>
      <c r="V21" s="58"/>
    </row>
    <row r="22" spans="1:22" s="4" customFormat="1" ht="14.25" customHeight="1">
      <c r="A22" s="142" t="s">
        <v>48</v>
      </c>
      <c r="B22" s="143">
        <v>10</v>
      </c>
      <c r="C22" s="144">
        <v>70</v>
      </c>
      <c r="D22" s="144"/>
      <c r="E22" s="145">
        <f t="shared" si="0"/>
        <v>400</v>
      </c>
      <c r="F22" s="146"/>
      <c r="G22" s="145" t="s">
        <v>0</v>
      </c>
      <c r="H22" s="147"/>
      <c r="I22" s="148">
        <v>75</v>
      </c>
      <c r="J22" s="149"/>
      <c r="K22" s="148">
        <f t="shared" si="2"/>
        <v>900</v>
      </c>
      <c r="L22" s="150"/>
      <c r="M22" s="151">
        <f t="shared" si="3"/>
        <v>63000</v>
      </c>
      <c r="N22" s="152"/>
      <c r="O22" s="153">
        <f t="shared" si="4"/>
        <v>5.0732807215332583E-2</v>
      </c>
      <c r="P22" s="154"/>
      <c r="Q22" s="147"/>
      <c r="R22" s="157"/>
      <c r="S22" s="56"/>
      <c r="V22" s="58"/>
    </row>
    <row r="23" spans="1:22" s="4" customFormat="1" ht="14.25" customHeight="1">
      <c r="A23" s="142" t="s">
        <v>45</v>
      </c>
      <c r="B23" s="143">
        <v>8</v>
      </c>
      <c r="C23" s="144">
        <v>70</v>
      </c>
      <c r="D23" s="144"/>
      <c r="E23" s="145">
        <f t="shared" si="0"/>
        <v>1000</v>
      </c>
      <c r="F23" s="146"/>
      <c r="G23" s="145" t="s">
        <v>0</v>
      </c>
      <c r="H23" s="147"/>
      <c r="I23" s="148">
        <v>30</v>
      </c>
      <c r="J23" s="149"/>
      <c r="K23" s="148">
        <f t="shared" si="2"/>
        <v>360</v>
      </c>
      <c r="L23" s="150"/>
      <c r="M23" s="151">
        <f t="shared" si="3"/>
        <v>25200</v>
      </c>
      <c r="N23" s="152"/>
      <c r="O23" s="153">
        <f t="shared" si="4"/>
        <v>2.0293122886133032E-2</v>
      </c>
      <c r="P23" s="154"/>
      <c r="Q23" s="147"/>
      <c r="R23" s="157"/>
      <c r="S23" s="56"/>
      <c r="V23" s="58"/>
    </row>
    <row r="24" spans="1:22" s="4" customFormat="1" ht="14.25" customHeight="1">
      <c r="A24" s="55">
        <v>100</v>
      </c>
      <c r="B24" s="42">
        <v>1</v>
      </c>
      <c r="C24" s="43">
        <v>100</v>
      </c>
      <c r="D24" s="43"/>
      <c r="E24" s="44">
        <f t="shared" si="0"/>
        <v>2000</v>
      </c>
      <c r="F24" s="45"/>
      <c r="G24" s="44" t="s">
        <v>0</v>
      </c>
      <c r="H24" s="46"/>
      <c r="I24" s="47">
        <v>15</v>
      </c>
      <c r="J24" s="48"/>
      <c r="K24" s="47">
        <f t="shared" si="2"/>
        <v>180</v>
      </c>
      <c r="L24" s="49"/>
      <c r="M24" s="50">
        <f t="shared" si="3"/>
        <v>18000</v>
      </c>
      <c r="N24" s="51"/>
      <c r="O24" s="52">
        <f t="shared" si="4"/>
        <v>1.4495087775809309E-2</v>
      </c>
      <c r="P24" s="53"/>
      <c r="Q24" s="46"/>
      <c r="R24" s="60"/>
      <c r="S24" s="56"/>
      <c r="V24" s="58"/>
    </row>
    <row r="25" spans="1:22" s="4" customFormat="1" ht="14.25" customHeight="1">
      <c r="A25" s="55" t="s">
        <v>46</v>
      </c>
      <c r="B25" s="42">
        <v>2</v>
      </c>
      <c r="C25" s="43">
        <v>100</v>
      </c>
      <c r="D25" s="43"/>
      <c r="E25" s="44">
        <f t="shared" si="0"/>
        <v>2000</v>
      </c>
      <c r="F25" s="45"/>
      <c r="G25" s="44" t="s">
        <v>0</v>
      </c>
      <c r="H25" s="46"/>
      <c r="I25" s="47">
        <v>15</v>
      </c>
      <c r="J25" s="48"/>
      <c r="K25" s="47">
        <f t="shared" si="2"/>
        <v>180</v>
      </c>
      <c r="L25" s="49"/>
      <c r="M25" s="50">
        <f t="shared" si="3"/>
        <v>18000</v>
      </c>
      <c r="N25" s="51"/>
      <c r="O25" s="52">
        <f t="shared" si="4"/>
        <v>1.4495087775809309E-2</v>
      </c>
      <c r="P25" s="53"/>
      <c r="Q25" s="46"/>
      <c r="R25" s="61" t="s">
        <v>37</v>
      </c>
      <c r="S25" s="56"/>
      <c r="V25" s="58"/>
    </row>
    <row r="26" spans="1:22" s="4" customFormat="1" ht="14.25" customHeight="1">
      <c r="A26" s="55" t="s">
        <v>44</v>
      </c>
      <c r="B26" s="59">
        <v>17</v>
      </c>
      <c r="C26" s="43">
        <v>100</v>
      </c>
      <c r="D26" s="43"/>
      <c r="E26" s="44">
        <f t="shared" si="0"/>
        <v>769.23076923076928</v>
      </c>
      <c r="F26" s="45"/>
      <c r="G26" s="44" t="s">
        <v>0</v>
      </c>
      <c r="H26" s="46"/>
      <c r="I26" s="47">
        <v>39</v>
      </c>
      <c r="J26" s="48"/>
      <c r="K26" s="47">
        <f t="shared" si="2"/>
        <v>468</v>
      </c>
      <c r="L26" s="49"/>
      <c r="M26" s="50">
        <f t="shared" si="3"/>
        <v>46800</v>
      </c>
      <c r="N26" s="51"/>
      <c r="O26" s="52">
        <f t="shared" si="4"/>
        <v>3.7687228217104206E-2</v>
      </c>
      <c r="P26" s="53"/>
      <c r="Q26" s="46"/>
      <c r="R26" s="62">
        <f>SUM(O20:O26)</f>
        <v>0.22564019971009827</v>
      </c>
      <c r="S26" s="56"/>
      <c r="V26" s="58"/>
    </row>
    <row r="27" spans="1:22" ht="14.25" customHeight="1">
      <c r="A27" s="142">
        <v>700</v>
      </c>
      <c r="B27" s="143">
        <v>1</v>
      </c>
      <c r="C27" s="144">
        <v>700</v>
      </c>
      <c r="D27" s="144"/>
      <c r="E27" s="145">
        <f t="shared" si="0"/>
        <v>30000</v>
      </c>
      <c r="F27" s="146"/>
      <c r="G27" s="145" t="s">
        <v>0</v>
      </c>
      <c r="H27" s="147"/>
      <c r="I27" s="148">
        <v>1</v>
      </c>
      <c r="J27" s="149"/>
      <c r="K27" s="148">
        <f t="shared" si="2"/>
        <v>12</v>
      </c>
      <c r="L27" s="150" t="s">
        <v>30</v>
      </c>
      <c r="M27" s="151">
        <f t="shared" si="3"/>
        <v>8400</v>
      </c>
      <c r="N27" s="152"/>
      <c r="O27" s="153">
        <f t="shared" si="4"/>
        <v>6.7643742953776773E-3</v>
      </c>
      <c r="P27" s="154"/>
      <c r="Q27" s="147"/>
      <c r="R27" s="157"/>
      <c r="S27" s="56"/>
      <c r="V27" s="41"/>
    </row>
    <row r="28" spans="1:22" ht="14.25" customHeight="1">
      <c r="A28" s="171" t="s">
        <v>47</v>
      </c>
      <c r="B28" s="143">
        <v>1</v>
      </c>
      <c r="C28" s="144">
        <v>700</v>
      </c>
      <c r="D28" s="144"/>
      <c r="E28" s="145">
        <f t="shared" si="0"/>
        <v>10000</v>
      </c>
      <c r="F28" s="146"/>
      <c r="G28" s="145" t="s">
        <v>0</v>
      </c>
      <c r="H28" s="147"/>
      <c r="I28" s="148">
        <v>3</v>
      </c>
      <c r="J28" s="149"/>
      <c r="K28" s="148">
        <f t="shared" si="2"/>
        <v>36</v>
      </c>
      <c r="L28" s="150" t="s">
        <v>30</v>
      </c>
      <c r="M28" s="151">
        <f t="shared" si="3"/>
        <v>25200</v>
      </c>
      <c r="N28" s="152"/>
      <c r="O28" s="153">
        <f t="shared" si="4"/>
        <v>2.0293122886133032E-2</v>
      </c>
      <c r="P28" s="154"/>
      <c r="Q28" s="147"/>
      <c r="R28" s="157"/>
      <c r="S28" s="56"/>
      <c r="V28" s="41"/>
    </row>
    <row r="29" spans="1:22" ht="14.25" customHeight="1">
      <c r="A29" s="142" t="s">
        <v>49</v>
      </c>
      <c r="B29" s="143">
        <v>10</v>
      </c>
      <c r="C29" s="144">
        <v>700</v>
      </c>
      <c r="D29" s="144"/>
      <c r="E29" s="145">
        <f t="shared" si="0"/>
        <v>30000</v>
      </c>
      <c r="F29" s="146"/>
      <c r="G29" s="145" t="s">
        <v>0</v>
      </c>
      <c r="H29" s="147"/>
      <c r="I29" s="148">
        <v>1</v>
      </c>
      <c r="J29" s="149"/>
      <c r="K29" s="148">
        <f t="shared" si="2"/>
        <v>12</v>
      </c>
      <c r="L29" s="150" t="s">
        <v>30</v>
      </c>
      <c r="M29" s="151">
        <f t="shared" si="3"/>
        <v>8400</v>
      </c>
      <c r="N29" s="152"/>
      <c r="O29" s="153">
        <f t="shared" si="4"/>
        <v>6.7643742953776773E-3</v>
      </c>
      <c r="P29" s="154"/>
      <c r="Q29" s="147"/>
      <c r="R29" s="157"/>
      <c r="S29" s="56"/>
      <c r="V29" s="41"/>
    </row>
    <row r="30" spans="1:22" s="4" customFormat="1" ht="14.25" customHeight="1">
      <c r="A30" s="55">
        <v>1000</v>
      </c>
      <c r="B30" s="42">
        <v>1</v>
      </c>
      <c r="C30" s="43">
        <v>1000</v>
      </c>
      <c r="D30" s="43"/>
      <c r="E30" s="44">
        <f t="shared" si="0"/>
        <v>40000</v>
      </c>
      <c r="F30" s="45"/>
      <c r="G30" s="186" t="s">
        <v>0</v>
      </c>
      <c r="H30" s="46"/>
      <c r="I30" s="47" t="s">
        <v>0</v>
      </c>
      <c r="J30" s="48"/>
      <c r="K30" s="47">
        <v>9</v>
      </c>
      <c r="L30" s="49" t="s">
        <v>30</v>
      </c>
      <c r="M30" s="50">
        <f t="shared" si="3"/>
        <v>9000</v>
      </c>
      <c r="N30" s="51"/>
      <c r="O30" s="52">
        <f t="shared" si="4"/>
        <v>7.2475438879046547E-3</v>
      </c>
      <c r="P30" s="53"/>
      <c r="Q30" s="46"/>
      <c r="R30" s="57"/>
      <c r="S30" s="56"/>
      <c r="V30" s="58"/>
    </row>
    <row r="31" spans="1:22" s="4" customFormat="1" ht="14.25" customHeight="1">
      <c r="A31" s="55" t="s">
        <v>50</v>
      </c>
      <c r="B31" s="42">
        <v>4</v>
      </c>
      <c r="C31" s="43">
        <v>1000</v>
      </c>
      <c r="D31" s="43"/>
      <c r="E31" s="44">
        <f t="shared" si="0"/>
        <v>36000</v>
      </c>
      <c r="F31" s="45"/>
      <c r="G31" s="186" t="s">
        <v>0</v>
      </c>
      <c r="H31" s="46"/>
      <c r="I31" s="47" t="s">
        <v>0</v>
      </c>
      <c r="J31" s="48"/>
      <c r="K31" s="47">
        <v>10</v>
      </c>
      <c r="L31" s="49" t="s">
        <v>30</v>
      </c>
      <c r="M31" s="50">
        <f t="shared" si="3"/>
        <v>10000</v>
      </c>
      <c r="N31" s="51"/>
      <c r="O31" s="52">
        <f t="shared" si="4"/>
        <v>8.0528265421162832E-3</v>
      </c>
      <c r="P31" s="53"/>
      <c r="Q31" s="46"/>
      <c r="R31" s="57"/>
      <c r="S31" s="56"/>
      <c r="V31" s="58"/>
    </row>
    <row r="32" spans="1:22" s="4" customFormat="1" ht="14.25" customHeight="1">
      <c r="A32" s="55" t="s">
        <v>51</v>
      </c>
      <c r="B32" s="59">
        <v>17</v>
      </c>
      <c r="C32" s="43">
        <v>1000</v>
      </c>
      <c r="D32" s="43"/>
      <c r="E32" s="44">
        <f t="shared" si="0"/>
        <v>30000</v>
      </c>
      <c r="F32" s="45"/>
      <c r="G32" s="186" t="s">
        <v>0</v>
      </c>
      <c r="H32" s="46"/>
      <c r="I32" s="47" t="s">
        <v>0</v>
      </c>
      <c r="J32" s="48"/>
      <c r="K32" s="47">
        <v>12</v>
      </c>
      <c r="L32" s="49" t="s">
        <v>30</v>
      </c>
      <c r="M32" s="50">
        <f t="shared" si="3"/>
        <v>12000</v>
      </c>
      <c r="N32" s="51"/>
      <c r="O32" s="52">
        <f t="shared" si="4"/>
        <v>9.6633918505395402E-3</v>
      </c>
      <c r="P32" s="53"/>
      <c r="Q32" s="46"/>
      <c r="R32" s="62" t="s">
        <v>32</v>
      </c>
      <c r="S32" s="56"/>
      <c r="V32" s="58"/>
    </row>
    <row r="33" spans="1:22" ht="14.25" customHeight="1" thickBot="1">
      <c r="A33" s="172">
        <v>7000</v>
      </c>
      <c r="B33" s="173">
        <v>1</v>
      </c>
      <c r="C33" s="174">
        <v>7000</v>
      </c>
      <c r="D33" s="174"/>
      <c r="E33" s="175">
        <f t="shared" si="0"/>
        <v>45000</v>
      </c>
      <c r="F33" s="176"/>
      <c r="G33" s="175" t="s">
        <v>0</v>
      </c>
      <c r="H33" s="177"/>
      <c r="I33" s="178" t="s">
        <v>0</v>
      </c>
      <c r="J33" s="179"/>
      <c r="K33" s="178">
        <v>8</v>
      </c>
      <c r="L33" s="180" t="s">
        <v>30</v>
      </c>
      <c r="M33" s="181">
        <f t="shared" si="3"/>
        <v>56000</v>
      </c>
      <c r="N33" s="182"/>
      <c r="O33" s="183">
        <f t="shared" si="4"/>
        <v>4.5095828635851182E-2</v>
      </c>
      <c r="P33" s="184"/>
      <c r="Q33" s="177"/>
      <c r="R33" s="185">
        <f>SUM(O27:O33)</f>
        <v>0.10388146239330004</v>
      </c>
      <c r="S33" s="56"/>
      <c r="V33" s="41"/>
    </row>
    <row r="34" spans="1:22" ht="14.25" customHeight="1" thickTop="1">
      <c r="A34" s="27"/>
      <c r="B34" s="8"/>
      <c r="C34" s="28" t="s">
        <v>36</v>
      </c>
      <c r="D34" s="4"/>
      <c r="E34" s="63">
        <f>$A$6/K34</f>
        <v>4.3401208000289344</v>
      </c>
      <c r="F34" s="28"/>
      <c r="G34" s="64">
        <f>SUM(G11:G33)</f>
        <v>16.5</v>
      </c>
      <c r="H34" s="32"/>
      <c r="I34" s="32">
        <f>SUM(I11:I33)</f>
        <v>6909</v>
      </c>
      <c r="J34" s="65"/>
      <c r="K34" s="32">
        <f>SUM(K11:K33)</f>
        <v>82947</v>
      </c>
      <c r="L34" s="66"/>
      <c r="M34" s="67">
        <f>SUM(M11:M33)</f>
        <v>1234800</v>
      </c>
      <c r="N34" s="68"/>
      <c r="O34" s="69">
        <f>SUM(O11:O33)</f>
        <v>0.99436302142051869</v>
      </c>
      <c r="P34" s="70" t="s">
        <v>27</v>
      </c>
      <c r="Q34" s="4"/>
      <c r="R34" s="71">
        <f>SUM(R11:R33)</f>
        <v>0.9943630214205188</v>
      </c>
    </row>
    <row r="35" spans="1:22" s="4" customFormat="1" ht="14.25" customHeight="1" thickBot="1">
      <c r="A35" s="72" t="s">
        <v>39</v>
      </c>
      <c r="B35" s="73">
        <v>1</v>
      </c>
      <c r="C35" s="74">
        <f>C33</f>
        <v>7000</v>
      </c>
      <c r="D35" s="74"/>
      <c r="E35" s="75">
        <f t="shared" ref="E35" si="5">$A$6/K35</f>
        <v>360000</v>
      </c>
      <c r="F35" s="76"/>
      <c r="G35" s="77" t="s">
        <v>0</v>
      </c>
      <c r="H35" s="78"/>
      <c r="I35" s="79" t="s">
        <v>0</v>
      </c>
      <c r="J35" s="80"/>
      <c r="K35" s="79">
        <v>1</v>
      </c>
      <c r="L35" s="81"/>
      <c r="M35" s="82">
        <f t="shared" ref="M35" si="6">K35*C35</f>
        <v>7000</v>
      </c>
      <c r="N35" s="83"/>
      <c r="O35" s="84">
        <f t="shared" ref="O35" si="7">(M35/$K$6)</f>
        <v>5.6369785794813977E-3</v>
      </c>
      <c r="P35" s="85"/>
      <c r="Q35" s="78"/>
      <c r="R35" s="86">
        <f>O35</f>
        <v>5.6369785794813977E-3</v>
      </c>
      <c r="S35" s="56"/>
      <c r="V35" s="58"/>
    </row>
    <row r="36" spans="1:22" ht="14.25" customHeight="1" thickTop="1">
      <c r="A36" s="27"/>
      <c r="B36" s="8"/>
      <c r="C36" s="29" t="s">
        <v>16</v>
      </c>
      <c r="D36" s="4"/>
      <c r="E36" s="63">
        <f>$A$6/K36</f>
        <v>4.340068476635965</v>
      </c>
      <c r="F36" s="28"/>
      <c r="G36" s="64">
        <f>G34</f>
        <v>16.5</v>
      </c>
      <c r="H36" s="32"/>
      <c r="I36" s="32">
        <f>I34</f>
        <v>6909</v>
      </c>
      <c r="J36" s="65"/>
      <c r="K36" s="32">
        <f>SUM(K34:K35)</f>
        <v>82948</v>
      </c>
      <c r="L36" s="66"/>
      <c r="M36" s="67">
        <f>SUM(M34:M35)</f>
        <v>1241800</v>
      </c>
      <c r="N36" s="68"/>
      <c r="O36" s="69">
        <f>SUM(O34:O35)</f>
        <v>1</v>
      </c>
      <c r="P36" s="70" t="s">
        <v>27</v>
      </c>
      <c r="Q36" s="4"/>
      <c r="R36" s="71">
        <f>SUM(R34:R35)</f>
        <v>1.0000000000000002</v>
      </c>
    </row>
    <row r="37" spans="1:22" ht="14.25" customHeight="1">
      <c r="A37" s="87"/>
      <c r="B37" s="8"/>
      <c r="C37" s="28"/>
      <c r="D37" s="4"/>
      <c r="E37" s="63"/>
      <c r="F37" s="28"/>
      <c r="G37" s="64"/>
      <c r="H37" s="32"/>
      <c r="I37" s="32"/>
      <c r="J37" s="65"/>
      <c r="K37" s="32"/>
      <c r="L37" s="66"/>
      <c r="M37" s="67"/>
      <c r="N37" s="68"/>
      <c r="O37" s="69"/>
      <c r="P37" s="70"/>
      <c r="Q37" s="4"/>
      <c r="R37" s="71"/>
    </row>
    <row r="38" spans="1:22" ht="14.25" customHeight="1">
      <c r="A38" s="159" t="s">
        <v>41</v>
      </c>
      <c r="B38" s="8"/>
      <c r="C38" s="28"/>
      <c r="D38" s="4"/>
      <c r="E38" s="64"/>
      <c r="F38" s="28"/>
      <c r="G38" s="64"/>
      <c r="H38" s="32"/>
      <c r="I38" s="32"/>
      <c r="J38" s="65"/>
      <c r="K38" s="32"/>
      <c r="L38" s="66"/>
      <c r="M38" s="88"/>
      <c r="N38" s="68"/>
      <c r="O38" s="69"/>
      <c r="P38" s="70"/>
      <c r="Q38" s="4"/>
      <c r="R38" s="71"/>
    </row>
    <row r="39" spans="1:22" ht="14.25" customHeight="1">
      <c r="B39" s="8"/>
      <c r="C39" s="187" t="s">
        <v>29</v>
      </c>
      <c r="D39" s="188"/>
      <c r="E39" s="188"/>
      <c r="F39" s="188"/>
      <c r="G39" s="188"/>
      <c r="H39" s="188"/>
      <c r="I39" s="189"/>
      <c r="J39" s="65"/>
      <c r="K39" s="32"/>
      <c r="L39" s="66"/>
      <c r="M39" s="88"/>
      <c r="N39" s="68"/>
      <c r="O39" s="69"/>
      <c r="P39" s="70"/>
      <c r="Q39" s="4"/>
      <c r="R39" s="71"/>
    </row>
    <row r="40" spans="1:22" ht="14.25" customHeight="1">
      <c r="A40" s="27"/>
      <c r="B40" s="8"/>
      <c r="C40" s="162"/>
      <c r="D40" s="163"/>
      <c r="E40" s="164"/>
      <c r="F40" s="165"/>
      <c r="G40" s="166">
        <v>70</v>
      </c>
      <c r="H40" s="25" t="s">
        <v>17</v>
      </c>
      <c r="I40" s="167">
        <f>$A$6/SUM(K20:K23)</f>
        <v>127.65957446808511</v>
      </c>
      <c r="J40" s="65"/>
      <c r="K40" s="32"/>
      <c r="L40" s="66"/>
      <c r="M40" s="90"/>
      <c r="N40" s="68"/>
      <c r="O40" s="69"/>
      <c r="P40" s="70"/>
      <c r="Q40" s="4"/>
      <c r="R40" s="71"/>
    </row>
    <row r="41" spans="1:22" ht="14.25" customHeight="1">
      <c r="A41" s="27"/>
      <c r="B41" s="8"/>
      <c r="C41" s="89">
        <v>7</v>
      </c>
      <c r="D41" s="42" t="s">
        <v>17</v>
      </c>
      <c r="E41" s="90">
        <f>$A$6/SUM(K11:K12)</f>
        <v>6.1224489795918364</v>
      </c>
      <c r="F41" s="91"/>
      <c r="G41" s="92">
        <v>100</v>
      </c>
      <c r="H41" s="4"/>
      <c r="I41" s="93">
        <f>$A$6/SUM(K24:K26)</f>
        <v>434.78260869565219</v>
      </c>
      <c r="J41" s="65"/>
      <c r="K41" s="32"/>
      <c r="L41" s="66"/>
      <c r="M41" s="90"/>
      <c r="N41" s="68"/>
      <c r="O41" s="69"/>
      <c r="P41" s="70"/>
      <c r="Q41" s="4"/>
      <c r="R41" s="71"/>
    </row>
    <row r="42" spans="1:22" ht="14.25" customHeight="1">
      <c r="A42" s="27"/>
      <c r="B42" s="8"/>
      <c r="C42" s="89">
        <f>C13</f>
        <v>15</v>
      </c>
      <c r="D42" s="42" t="s">
        <v>17</v>
      </c>
      <c r="E42" s="90">
        <f>$A$6/SUM(K13:K15)</f>
        <v>37.5</v>
      </c>
      <c r="F42" s="91"/>
      <c r="G42" s="94">
        <v>700</v>
      </c>
      <c r="H42" s="45" t="s">
        <v>17</v>
      </c>
      <c r="I42" s="93">
        <f>$A$6/SUM(K27:K29)</f>
        <v>6000</v>
      </c>
      <c r="J42" s="65"/>
      <c r="K42" s="32"/>
      <c r="L42" s="66"/>
      <c r="M42" s="88"/>
      <c r="N42" s="68"/>
      <c r="O42" s="69"/>
      <c r="P42" s="70"/>
      <c r="Q42" s="4"/>
      <c r="R42" s="71"/>
    </row>
    <row r="43" spans="1:22" ht="14.25" customHeight="1">
      <c r="A43" s="27"/>
      <c r="B43" s="8"/>
      <c r="C43" s="89">
        <v>20</v>
      </c>
      <c r="D43" s="91" t="s">
        <v>17</v>
      </c>
      <c r="E43" s="90">
        <f>$A$6/SUM(K16:K19)</f>
        <v>33.333333333333336</v>
      </c>
      <c r="F43" s="91"/>
      <c r="G43" s="94">
        <v>1000</v>
      </c>
      <c r="H43" s="45" t="s">
        <v>17</v>
      </c>
      <c r="I43" s="93">
        <f>$A$6/SUM(K30:K32)</f>
        <v>11612.903225806451</v>
      </c>
      <c r="J43" s="65"/>
      <c r="K43" s="32"/>
      <c r="L43" s="66"/>
      <c r="M43" s="88"/>
      <c r="N43" s="68"/>
      <c r="O43" s="69"/>
      <c r="P43" s="70"/>
      <c r="Q43" s="4"/>
      <c r="R43" s="71"/>
    </row>
    <row r="44" spans="1:22" ht="14.25" customHeight="1">
      <c r="A44" s="27"/>
      <c r="B44" s="8"/>
      <c r="C44" s="168"/>
      <c r="D44" s="119"/>
      <c r="E44" s="95"/>
      <c r="F44" s="96"/>
      <c r="G44" s="169">
        <v>7000</v>
      </c>
      <c r="H44" s="96" t="s">
        <v>17</v>
      </c>
      <c r="I44" s="170">
        <f>$A$6/SUM(K33)</f>
        <v>45000</v>
      </c>
      <c r="J44" s="65"/>
      <c r="K44" s="32"/>
      <c r="L44" s="66"/>
      <c r="M44" s="88"/>
      <c r="N44" s="68"/>
      <c r="O44" s="69"/>
      <c r="P44" s="70"/>
      <c r="Q44" s="4"/>
      <c r="R44" s="71"/>
    </row>
    <row r="45" spans="1:22" s="39" customFormat="1" ht="14.25" customHeight="1">
      <c r="A45" s="97"/>
      <c r="B45" s="98"/>
      <c r="C45" s="99"/>
      <c r="D45" s="100"/>
      <c r="E45" s="101"/>
      <c r="F45" s="99"/>
      <c r="G45" s="101"/>
      <c r="H45" s="102"/>
      <c r="I45" s="103"/>
      <c r="J45" s="103"/>
      <c r="K45" s="103"/>
      <c r="L45" s="104"/>
      <c r="M45" s="105"/>
      <c r="N45" s="106"/>
      <c r="O45" s="107"/>
      <c r="P45" s="107"/>
      <c r="Q45" s="100"/>
      <c r="R45" s="108"/>
    </row>
    <row r="46" spans="1:22" ht="14.25" customHeight="1">
      <c r="A46" s="109" t="s">
        <v>18</v>
      </c>
      <c r="B46" s="110" t="s">
        <v>28</v>
      </c>
      <c r="C46" s="4"/>
      <c r="D46" s="4"/>
      <c r="E46" s="111"/>
      <c r="F46" s="28"/>
      <c r="G46" s="112"/>
      <c r="H46" s="32"/>
      <c r="I46" s="65"/>
      <c r="J46" s="65"/>
      <c r="K46" s="65"/>
      <c r="L46" s="66"/>
      <c r="M46" s="88"/>
      <c r="N46" s="68"/>
      <c r="O46" s="70"/>
      <c r="P46" s="70"/>
      <c r="Q46" s="4"/>
      <c r="R46" s="12"/>
    </row>
    <row r="47" spans="1:22" ht="14.25" customHeight="1">
      <c r="A47" s="109" t="s">
        <v>27</v>
      </c>
      <c r="B47" s="110" t="s">
        <v>19</v>
      </c>
      <c r="C47" s="4"/>
      <c r="D47" s="4"/>
      <c r="E47" s="111"/>
      <c r="F47" s="28"/>
      <c r="G47" s="113"/>
      <c r="H47" s="32"/>
      <c r="I47" s="65"/>
      <c r="J47" s="65"/>
      <c r="K47" s="66"/>
      <c r="L47" s="66"/>
      <c r="M47" s="65"/>
      <c r="N47" s="68"/>
      <c r="O47" s="114"/>
      <c r="P47" s="114"/>
      <c r="Q47" s="4"/>
      <c r="R47" s="12"/>
    </row>
    <row r="48" spans="1:22" ht="14.25" customHeight="1">
      <c r="A48" s="109" t="s">
        <v>30</v>
      </c>
      <c r="B48" s="110" t="s">
        <v>31</v>
      </c>
      <c r="C48" s="4"/>
      <c r="D48" s="4"/>
      <c r="E48" s="111"/>
      <c r="F48" s="28"/>
      <c r="G48" s="113"/>
      <c r="H48" s="32"/>
      <c r="I48" s="65"/>
      <c r="J48" s="65"/>
      <c r="K48" s="66"/>
      <c r="L48" s="66"/>
      <c r="M48" s="65"/>
      <c r="N48" s="68"/>
      <c r="O48" s="114"/>
      <c r="P48" s="114"/>
      <c r="Q48" s="4"/>
      <c r="R48" s="12"/>
    </row>
    <row r="49" spans="1:25" ht="14.25" customHeight="1">
      <c r="A49" s="27"/>
      <c r="B49" s="8"/>
      <c r="C49" s="4"/>
      <c r="D49" s="4"/>
      <c r="E49" s="4"/>
      <c r="F49" s="115"/>
      <c r="G49" s="4"/>
      <c r="H49" s="4"/>
      <c r="I49" s="4"/>
      <c r="J49" s="115"/>
      <c r="K49" s="4"/>
      <c r="L49" s="4"/>
      <c r="M49" s="4"/>
      <c r="N49" s="115"/>
      <c r="O49" s="4"/>
      <c r="P49" s="4"/>
      <c r="Q49" s="4"/>
      <c r="R49" s="12"/>
      <c r="Y49" s="111"/>
    </row>
    <row r="50" spans="1:25" ht="14.25" customHeight="1">
      <c r="A50" s="116" t="str">
        <f>A10</f>
        <v>GET:</v>
      </c>
      <c r="B50" s="117"/>
      <c r="C50" s="118" t="s">
        <v>8</v>
      </c>
      <c r="D50" s="119"/>
      <c r="E50" s="119"/>
      <c r="F50" s="118" t="s">
        <v>20</v>
      </c>
      <c r="G50" s="119"/>
      <c r="H50" s="119"/>
      <c r="I50" s="119"/>
      <c r="J50" s="118" t="s">
        <v>21</v>
      </c>
      <c r="K50" s="119"/>
      <c r="L50" s="119"/>
      <c r="M50" s="119"/>
      <c r="N50" s="118" t="s">
        <v>22</v>
      </c>
      <c r="O50" s="119"/>
      <c r="P50" s="119"/>
      <c r="Q50" s="118" t="s">
        <v>23</v>
      </c>
      <c r="R50" s="120"/>
      <c r="T50" s="121"/>
      <c r="U50" s="122"/>
      <c r="Y50" s="111"/>
    </row>
    <row r="51" spans="1:25" ht="12.75" customHeight="1">
      <c r="A51" s="55">
        <f t="shared" ref="A51:A59" si="8">A11</f>
        <v>7</v>
      </c>
      <c r="B51" s="42"/>
      <c r="C51" s="43">
        <f t="shared" ref="C51:C59" si="9">C11</f>
        <v>7</v>
      </c>
      <c r="D51" s="91"/>
      <c r="E51" s="91">
        <v>7</v>
      </c>
      <c r="F51" s="46" t="s">
        <v>17</v>
      </c>
      <c r="G51" s="123">
        <f t="shared" ref="G51:G59" si="10">E51*C51</f>
        <v>49</v>
      </c>
      <c r="H51" s="91"/>
      <c r="I51" s="91">
        <v>6</v>
      </c>
      <c r="J51" s="46" t="s">
        <v>17</v>
      </c>
      <c r="K51" s="123">
        <f t="shared" ref="K51:K59" si="11">I51*C51</f>
        <v>42</v>
      </c>
      <c r="L51" s="91"/>
      <c r="M51" s="91">
        <v>5</v>
      </c>
      <c r="N51" s="46" t="s">
        <v>17</v>
      </c>
      <c r="O51" s="123">
        <f t="shared" ref="O51:O59" si="12">M51*C51</f>
        <v>35</v>
      </c>
      <c r="P51" s="91">
        <v>6</v>
      </c>
      <c r="Q51" s="46" t="s">
        <v>17</v>
      </c>
      <c r="R51" s="124">
        <f t="shared" ref="R51:R59" si="13">P51*C51</f>
        <v>42</v>
      </c>
      <c r="S51" s="125">
        <f t="shared" ref="S51:S59" si="14">((M51+I51+E51+P51)*($I$9/$G$9))/4</f>
        <v>2400</v>
      </c>
      <c r="T51" s="125">
        <f t="shared" ref="T51:T59" si="15">I11</f>
        <v>2400</v>
      </c>
      <c r="U51" s="126"/>
      <c r="V51" s="127">
        <f t="shared" ref="V51:V59" si="16">S51-T51</f>
        <v>0</v>
      </c>
    </row>
    <row r="52" spans="1:25" ht="12.75" customHeight="1">
      <c r="A52" s="55" t="str">
        <f t="shared" si="8"/>
        <v>$1 (7X)</v>
      </c>
      <c r="B52" s="42"/>
      <c r="C52" s="43">
        <f t="shared" si="9"/>
        <v>7</v>
      </c>
      <c r="D52" s="91"/>
      <c r="E52" s="91">
        <v>5</v>
      </c>
      <c r="F52" s="46" t="s">
        <v>17</v>
      </c>
      <c r="G52" s="123">
        <f t="shared" si="10"/>
        <v>35</v>
      </c>
      <c r="H52" s="91"/>
      <c r="I52" s="91">
        <v>7</v>
      </c>
      <c r="J52" s="46" t="s">
        <v>17</v>
      </c>
      <c r="K52" s="123">
        <f t="shared" si="11"/>
        <v>49</v>
      </c>
      <c r="L52" s="91"/>
      <c r="M52" s="91">
        <v>6</v>
      </c>
      <c r="N52" s="46" t="s">
        <v>17</v>
      </c>
      <c r="O52" s="123">
        <f t="shared" si="12"/>
        <v>42</v>
      </c>
      <c r="P52" s="91">
        <v>7</v>
      </c>
      <c r="Q52" s="46" t="s">
        <v>17</v>
      </c>
      <c r="R52" s="124">
        <f t="shared" si="13"/>
        <v>49</v>
      </c>
      <c r="S52" s="125">
        <f t="shared" si="14"/>
        <v>2500</v>
      </c>
      <c r="T52" s="125">
        <f t="shared" si="15"/>
        <v>2500</v>
      </c>
      <c r="U52" s="126"/>
      <c r="V52" s="127">
        <f t="shared" si="16"/>
        <v>0</v>
      </c>
    </row>
    <row r="53" spans="1:25" ht="12.75" customHeight="1">
      <c r="A53" s="55">
        <f t="shared" si="8"/>
        <v>15</v>
      </c>
      <c r="B53" s="59"/>
      <c r="C53" s="43">
        <f t="shared" si="9"/>
        <v>15</v>
      </c>
      <c r="D53" s="91"/>
      <c r="E53" s="91">
        <v>0</v>
      </c>
      <c r="F53" s="46" t="s">
        <v>17</v>
      </c>
      <c r="G53" s="123">
        <f t="shared" si="10"/>
        <v>0</v>
      </c>
      <c r="H53" s="46"/>
      <c r="I53" s="128">
        <v>1</v>
      </c>
      <c r="J53" s="46" t="s">
        <v>17</v>
      </c>
      <c r="K53" s="123">
        <f t="shared" si="11"/>
        <v>15</v>
      </c>
      <c r="L53" s="46"/>
      <c r="M53" s="91">
        <v>1</v>
      </c>
      <c r="N53" s="46" t="s">
        <v>17</v>
      </c>
      <c r="O53" s="123">
        <f t="shared" si="12"/>
        <v>15</v>
      </c>
      <c r="P53" s="91">
        <v>0</v>
      </c>
      <c r="Q53" s="46" t="s">
        <v>17</v>
      </c>
      <c r="R53" s="124">
        <f t="shared" si="13"/>
        <v>0</v>
      </c>
      <c r="S53" s="125">
        <f t="shared" si="14"/>
        <v>200</v>
      </c>
      <c r="T53" s="125">
        <f t="shared" si="15"/>
        <v>200</v>
      </c>
      <c r="U53" s="126"/>
      <c r="V53" s="127">
        <f t="shared" si="16"/>
        <v>0</v>
      </c>
    </row>
    <row r="54" spans="1:25" ht="12.75" customHeight="1">
      <c r="A54" s="55" t="str">
        <f t="shared" si="8"/>
        <v>$1 + $7 + $1 (7X)</v>
      </c>
      <c r="B54" s="42"/>
      <c r="C54" s="43">
        <f t="shared" si="9"/>
        <v>15</v>
      </c>
      <c r="D54" s="91"/>
      <c r="E54" s="91">
        <v>1</v>
      </c>
      <c r="F54" s="46" t="s">
        <v>17</v>
      </c>
      <c r="G54" s="123">
        <f t="shared" si="10"/>
        <v>15</v>
      </c>
      <c r="H54" s="46"/>
      <c r="I54" s="128">
        <v>0</v>
      </c>
      <c r="J54" s="46" t="s">
        <v>17</v>
      </c>
      <c r="K54" s="123">
        <f t="shared" si="11"/>
        <v>0</v>
      </c>
      <c r="L54" s="46"/>
      <c r="M54" s="91">
        <v>1</v>
      </c>
      <c r="N54" s="46" t="s">
        <v>17</v>
      </c>
      <c r="O54" s="123">
        <f t="shared" si="12"/>
        <v>15</v>
      </c>
      <c r="P54" s="91">
        <v>1</v>
      </c>
      <c r="Q54" s="46" t="s">
        <v>17</v>
      </c>
      <c r="R54" s="124">
        <f t="shared" si="13"/>
        <v>15</v>
      </c>
      <c r="S54" s="125">
        <f t="shared" si="14"/>
        <v>300</v>
      </c>
      <c r="T54" s="125">
        <f t="shared" si="15"/>
        <v>300</v>
      </c>
      <c r="U54" s="126"/>
      <c r="V54" s="127">
        <f t="shared" si="16"/>
        <v>0</v>
      </c>
    </row>
    <row r="55" spans="1:25" ht="12.75" customHeight="1">
      <c r="A55" s="55" t="str">
        <f t="shared" si="8"/>
        <v>$7 + $7 + $1</v>
      </c>
      <c r="B55" s="42"/>
      <c r="C55" s="43">
        <f t="shared" si="9"/>
        <v>15</v>
      </c>
      <c r="D55" s="91"/>
      <c r="E55" s="91">
        <v>0</v>
      </c>
      <c r="F55" s="46" t="s">
        <v>17</v>
      </c>
      <c r="G55" s="123">
        <f t="shared" si="10"/>
        <v>0</v>
      </c>
      <c r="H55" s="46"/>
      <c r="I55" s="128">
        <v>1</v>
      </c>
      <c r="J55" s="46" t="s">
        <v>17</v>
      </c>
      <c r="K55" s="123">
        <f t="shared" si="11"/>
        <v>15</v>
      </c>
      <c r="L55" s="46"/>
      <c r="M55" s="91">
        <v>1</v>
      </c>
      <c r="N55" s="46" t="s">
        <v>17</v>
      </c>
      <c r="O55" s="123">
        <f t="shared" si="12"/>
        <v>15</v>
      </c>
      <c r="P55" s="91">
        <v>1</v>
      </c>
      <c r="Q55" s="46" t="s">
        <v>17</v>
      </c>
      <c r="R55" s="124">
        <f t="shared" si="13"/>
        <v>15</v>
      </c>
      <c r="S55" s="125">
        <f t="shared" si="14"/>
        <v>300</v>
      </c>
      <c r="T55" s="125">
        <f t="shared" si="15"/>
        <v>300</v>
      </c>
      <c r="U55" s="126"/>
      <c r="V55" s="127">
        <f t="shared" si="16"/>
        <v>0</v>
      </c>
    </row>
    <row r="56" spans="1:25" ht="12.75" customHeight="1">
      <c r="A56" s="55">
        <f t="shared" si="8"/>
        <v>25</v>
      </c>
      <c r="B56" s="42"/>
      <c r="C56" s="43">
        <f t="shared" si="9"/>
        <v>25</v>
      </c>
      <c r="D56" s="91"/>
      <c r="E56" s="91">
        <v>1</v>
      </c>
      <c r="F56" s="46" t="s">
        <v>17</v>
      </c>
      <c r="G56" s="123">
        <f t="shared" si="10"/>
        <v>25</v>
      </c>
      <c r="H56" s="46"/>
      <c r="I56" s="128">
        <v>0</v>
      </c>
      <c r="J56" s="46" t="s">
        <v>17</v>
      </c>
      <c r="K56" s="123">
        <f t="shared" si="11"/>
        <v>0</v>
      </c>
      <c r="L56" s="46"/>
      <c r="M56" s="91">
        <v>0</v>
      </c>
      <c r="N56" s="46" t="s">
        <v>17</v>
      </c>
      <c r="O56" s="123">
        <f t="shared" si="12"/>
        <v>0</v>
      </c>
      <c r="P56" s="91">
        <v>0</v>
      </c>
      <c r="Q56" s="46" t="s">
        <v>17</v>
      </c>
      <c r="R56" s="124">
        <f t="shared" si="13"/>
        <v>0</v>
      </c>
      <c r="S56" s="125">
        <f t="shared" si="14"/>
        <v>100</v>
      </c>
      <c r="T56" s="125">
        <f t="shared" si="15"/>
        <v>100</v>
      </c>
      <c r="U56" s="126"/>
      <c r="V56" s="127">
        <f t="shared" si="16"/>
        <v>0</v>
      </c>
    </row>
    <row r="57" spans="1:25" ht="12.75" customHeight="1">
      <c r="A57" s="55" t="str">
        <f t="shared" si="8"/>
        <v>($5x2) + $1 + $2 (7X)</v>
      </c>
      <c r="B57" s="42"/>
      <c r="C57" s="43">
        <f t="shared" si="9"/>
        <v>25</v>
      </c>
      <c r="D57" s="91"/>
      <c r="E57" s="91">
        <v>1</v>
      </c>
      <c r="F57" s="46" t="s">
        <v>17</v>
      </c>
      <c r="G57" s="123">
        <f t="shared" si="10"/>
        <v>25</v>
      </c>
      <c r="H57" s="46"/>
      <c r="I57" s="128">
        <v>0</v>
      </c>
      <c r="J57" s="46" t="s">
        <v>17</v>
      </c>
      <c r="K57" s="123">
        <f t="shared" si="11"/>
        <v>0</v>
      </c>
      <c r="L57" s="46"/>
      <c r="M57" s="91">
        <v>2</v>
      </c>
      <c r="N57" s="46" t="s">
        <v>17</v>
      </c>
      <c r="O57" s="123">
        <f t="shared" si="12"/>
        <v>50</v>
      </c>
      <c r="P57" s="91">
        <v>1</v>
      </c>
      <c r="Q57" s="46" t="s">
        <v>17</v>
      </c>
      <c r="R57" s="124">
        <f t="shared" si="13"/>
        <v>25</v>
      </c>
      <c r="S57" s="125">
        <f t="shared" si="14"/>
        <v>400</v>
      </c>
      <c r="T57" s="125">
        <f t="shared" si="15"/>
        <v>400</v>
      </c>
      <c r="U57" s="126"/>
      <c r="V57" s="127">
        <f t="shared" si="16"/>
        <v>0</v>
      </c>
    </row>
    <row r="58" spans="1:25" ht="12.75" customHeight="1">
      <c r="A58" s="55" t="str">
        <f t="shared" si="8"/>
        <v>($10x2) + $5</v>
      </c>
      <c r="B58" s="42"/>
      <c r="C58" s="43">
        <f t="shared" si="9"/>
        <v>25</v>
      </c>
      <c r="D58" s="91"/>
      <c r="E58" s="91">
        <v>0</v>
      </c>
      <c r="F58" s="46" t="s">
        <v>17</v>
      </c>
      <c r="G58" s="123">
        <f t="shared" si="10"/>
        <v>0</v>
      </c>
      <c r="H58" s="46"/>
      <c r="I58" s="128">
        <v>2</v>
      </c>
      <c r="J58" s="46" t="s">
        <v>17</v>
      </c>
      <c r="K58" s="123">
        <f t="shared" si="11"/>
        <v>50</v>
      </c>
      <c r="L58" s="46"/>
      <c r="M58" s="91">
        <v>0</v>
      </c>
      <c r="N58" s="46" t="s">
        <v>17</v>
      </c>
      <c r="O58" s="123">
        <f t="shared" si="12"/>
        <v>0</v>
      </c>
      <c r="P58" s="91">
        <v>0</v>
      </c>
      <c r="Q58" s="46" t="s">
        <v>17</v>
      </c>
      <c r="R58" s="124">
        <f t="shared" si="13"/>
        <v>0</v>
      </c>
      <c r="S58" s="125">
        <f t="shared" si="14"/>
        <v>200</v>
      </c>
      <c r="T58" s="125">
        <f t="shared" si="15"/>
        <v>200</v>
      </c>
      <c r="U58" s="126"/>
      <c r="V58" s="127">
        <f t="shared" si="16"/>
        <v>0</v>
      </c>
    </row>
    <row r="59" spans="1:25" ht="12.75" customHeight="1">
      <c r="A59" s="129" t="str">
        <f t="shared" si="8"/>
        <v>($7x2) + ($5x2) + $1</v>
      </c>
      <c r="B59" s="117"/>
      <c r="C59" s="130">
        <f t="shared" si="9"/>
        <v>25</v>
      </c>
      <c r="D59" s="119"/>
      <c r="E59" s="119">
        <v>1</v>
      </c>
      <c r="F59" s="118" t="s">
        <v>17</v>
      </c>
      <c r="G59" s="131">
        <f t="shared" si="10"/>
        <v>25</v>
      </c>
      <c r="H59" s="118"/>
      <c r="I59" s="132">
        <v>0</v>
      </c>
      <c r="J59" s="118" t="s">
        <v>17</v>
      </c>
      <c r="K59" s="131">
        <f t="shared" si="11"/>
        <v>0</v>
      </c>
      <c r="L59" s="118"/>
      <c r="M59" s="119">
        <v>0</v>
      </c>
      <c r="N59" s="118" t="s">
        <v>17</v>
      </c>
      <c r="O59" s="131">
        <f t="shared" si="12"/>
        <v>0</v>
      </c>
      <c r="P59" s="119">
        <v>1</v>
      </c>
      <c r="Q59" s="118" t="s">
        <v>17</v>
      </c>
      <c r="R59" s="133">
        <f t="shared" si="13"/>
        <v>25</v>
      </c>
      <c r="S59" s="125">
        <f t="shared" si="14"/>
        <v>200</v>
      </c>
      <c r="T59" s="125">
        <f t="shared" si="15"/>
        <v>200</v>
      </c>
      <c r="U59" s="126"/>
      <c r="V59" s="127">
        <f t="shared" si="16"/>
        <v>0</v>
      </c>
    </row>
    <row r="60" spans="1:25" ht="14.25" customHeight="1">
      <c r="A60" s="134" t="s">
        <v>38</v>
      </c>
      <c r="B60" s="42"/>
      <c r="C60" s="43"/>
      <c r="D60" s="91"/>
      <c r="E60" s="91">
        <f>SUM(E51:E59)</f>
        <v>16</v>
      </c>
      <c r="F60" s="91"/>
      <c r="G60" s="123">
        <f>SUM(G51:G59)</f>
        <v>174</v>
      </c>
      <c r="H60" s="91"/>
      <c r="I60" s="91">
        <f>SUM(I51:I59)</f>
        <v>17</v>
      </c>
      <c r="J60" s="91"/>
      <c r="K60" s="51">
        <f>SUM(K51:K59)</f>
        <v>171</v>
      </c>
      <c r="L60" s="91"/>
      <c r="M60" s="91">
        <f>SUM(M51:M59)</f>
        <v>16</v>
      </c>
      <c r="N60" s="91"/>
      <c r="O60" s="51">
        <f>SUM(O51:O59)</f>
        <v>172</v>
      </c>
      <c r="P60" s="49">
        <f>SUM(P51:P59)</f>
        <v>17</v>
      </c>
      <c r="Q60" s="91"/>
      <c r="R60" s="135">
        <f>SUM(R51:R59)</f>
        <v>171</v>
      </c>
    </row>
    <row r="61" spans="1:25" ht="14.25" customHeight="1">
      <c r="A61" s="27"/>
      <c r="B61" s="8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12"/>
      <c r="S61" s="4"/>
      <c r="T61" s="136">
        <f>SUM(G60+K60+O60+R60)/4</f>
        <v>172</v>
      </c>
    </row>
    <row r="62" spans="1:25" ht="14.25" customHeight="1">
      <c r="A62" s="27"/>
      <c r="B62" s="8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12"/>
    </row>
    <row r="63" spans="1:25" ht="14.25" customHeight="1" thickBot="1">
      <c r="A63" s="137"/>
      <c r="B63" s="138"/>
      <c r="C63" s="139"/>
      <c r="D63" s="139"/>
      <c r="E63" s="139"/>
      <c r="F63" s="139"/>
      <c r="G63" s="139"/>
      <c r="H63" s="139"/>
      <c r="I63" s="139"/>
      <c r="J63" s="139"/>
      <c r="K63" s="139"/>
      <c r="L63" s="139"/>
      <c r="M63" s="139"/>
      <c r="N63" s="139"/>
      <c r="O63" s="139"/>
      <c r="P63" s="139"/>
      <c r="Q63" s="139"/>
      <c r="R63" s="140"/>
    </row>
    <row r="64" spans="1:25" ht="14.25" customHeight="1">
      <c r="E64" s="4"/>
      <c r="P64" s="4"/>
    </row>
    <row r="65" spans="5:16" ht="14.25" customHeight="1">
      <c r="E65" s="4"/>
      <c r="P65" s="4"/>
    </row>
    <row r="66" spans="5:16" ht="14.25" customHeight="1">
      <c r="E66" s="4"/>
      <c r="P66" s="4"/>
    </row>
    <row r="67" spans="5:16" ht="14.25" customHeight="1">
      <c r="E67" s="4"/>
      <c r="P67" s="4"/>
    </row>
    <row r="68" spans="5:16" ht="14.25" customHeight="1">
      <c r="E68" s="4"/>
      <c r="P68" s="4"/>
    </row>
    <row r="69" spans="5:16" ht="14.25" customHeight="1">
      <c r="E69" s="4"/>
      <c r="P69" s="4"/>
    </row>
    <row r="70" spans="5:16" ht="14.25" customHeight="1">
      <c r="E70" s="4"/>
      <c r="P70" s="4"/>
    </row>
    <row r="71" spans="5:16" ht="14.25" customHeight="1">
      <c r="E71" s="4"/>
      <c r="P71" s="4"/>
    </row>
    <row r="72" spans="5:16" ht="14.25" customHeight="1">
      <c r="E72" s="4"/>
      <c r="P72" s="4"/>
    </row>
    <row r="73" spans="5:16" ht="14.25" customHeight="1">
      <c r="E73" s="4"/>
      <c r="P73" s="4"/>
    </row>
    <row r="74" spans="5:16" ht="14.25" customHeight="1">
      <c r="E74" s="4"/>
      <c r="P74" s="4"/>
    </row>
    <row r="75" spans="5:16" ht="14.25" customHeight="1">
      <c r="E75" s="4"/>
      <c r="P75" s="4"/>
    </row>
    <row r="76" spans="5:16" ht="14.25" customHeight="1">
      <c r="E76" s="4"/>
    </row>
  </sheetData>
  <mergeCells count="5">
    <mergeCell ref="C39:I39"/>
    <mergeCell ref="A1:R1"/>
    <mergeCell ref="A2:R2"/>
    <mergeCell ref="A3:R3"/>
    <mergeCell ref="A4:R4"/>
  </mergeCells>
  <phoneticPr fontId="0" type="noConversion"/>
  <pageMargins left="0.28000000000000003" right="0.28000000000000003" top="0.5" bottom="0.17" header="0.18" footer="0.21"/>
  <pageSetup scale="64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1453</vt:lpstr>
      <vt:lpstr>'1453'!Print_Area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2017-03-09T21:21:23Z</cp:lastPrinted>
  <dcterms:created xsi:type="dcterms:W3CDTF">1998-07-22T12:50:39Z</dcterms:created>
  <dcterms:modified xsi:type="dcterms:W3CDTF">2017-11-27T18:33:34Z</dcterms:modified>
</cp:coreProperties>
</file>