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/>
  </bookViews>
  <sheets>
    <sheet name="1359" sheetId="1" r:id="rId1"/>
  </sheets>
  <definedNames>
    <definedName name="_xlnm.Print_Area" localSheetId="0">'1359'!$A$1:$R$40</definedName>
  </definedNames>
  <calcPr calcId="171027"/>
</workbook>
</file>

<file path=xl/calcChain.xml><?xml version="1.0" encoding="utf-8"?>
<calcChain xmlns="http://schemas.openxmlformats.org/spreadsheetml/2006/main">
  <c r="A6" i="1" l="1"/>
  <c r="C48" i="1" l="1"/>
  <c r="C49" i="1"/>
  <c r="C50" i="1"/>
  <c r="C51" i="1"/>
  <c r="C52" i="1"/>
  <c r="C53" i="1"/>
  <c r="C54" i="1"/>
  <c r="S48" i="1" l="1"/>
  <c r="S49" i="1"/>
  <c r="S50" i="1"/>
  <c r="S51" i="1"/>
  <c r="S52" i="1"/>
  <c r="S53" i="1"/>
  <c r="S54" i="1"/>
  <c r="E38" i="1" l="1"/>
  <c r="E37" i="1"/>
  <c r="A48" i="1"/>
  <c r="A49" i="1"/>
  <c r="A50" i="1"/>
  <c r="A51" i="1"/>
  <c r="A52" i="1"/>
  <c r="A53" i="1"/>
  <c r="A54" i="1"/>
  <c r="P55" i="1" l="1"/>
  <c r="S47" i="1"/>
  <c r="C47" i="1"/>
  <c r="A47" i="1"/>
  <c r="E32" i="1" l="1"/>
  <c r="M55" i="1" l="1"/>
  <c r="I55" i="1"/>
  <c r="E55" i="1"/>
  <c r="O51" i="1"/>
  <c r="K52" i="1"/>
  <c r="G53" i="1"/>
  <c r="R54" i="1"/>
  <c r="M32" i="1"/>
  <c r="K51" i="1" l="1"/>
  <c r="K54" i="1"/>
  <c r="G54" i="1"/>
  <c r="G51" i="1"/>
  <c r="O54" i="1"/>
  <c r="G52" i="1"/>
  <c r="R53" i="1"/>
  <c r="O53" i="1"/>
  <c r="R52" i="1"/>
  <c r="K53" i="1"/>
  <c r="O52" i="1"/>
  <c r="R51" i="1"/>
  <c r="I11" i="1"/>
  <c r="T47" i="1" s="1"/>
  <c r="V47" i="1" s="1"/>
  <c r="I12" i="1"/>
  <c r="T48" i="1" s="1"/>
  <c r="V48" i="1" s="1"/>
  <c r="I13" i="1"/>
  <c r="T49" i="1" s="1"/>
  <c r="V49" i="1" s="1"/>
  <c r="I14" i="1"/>
  <c r="T50" i="1" s="1"/>
  <c r="V50" i="1" s="1"/>
  <c r="I15" i="1"/>
  <c r="T51" i="1" s="1"/>
  <c r="V51" i="1" s="1"/>
  <c r="I16" i="1"/>
  <c r="T52" i="1" s="1"/>
  <c r="V52" i="1" s="1"/>
  <c r="I17" i="1"/>
  <c r="T53" i="1" s="1"/>
  <c r="V53" i="1" s="1"/>
  <c r="I18" i="1"/>
  <c r="T54" i="1" s="1"/>
  <c r="V54" i="1" s="1"/>
  <c r="I40" i="1" l="1"/>
  <c r="G33" i="1" l="1"/>
  <c r="R47" i="1"/>
  <c r="K48" i="1"/>
  <c r="K49" i="1"/>
  <c r="R50" i="1"/>
  <c r="K9" i="1"/>
  <c r="E36" i="1"/>
  <c r="G6" i="1"/>
  <c r="K30" i="1" l="1"/>
  <c r="K39" i="1" s="1"/>
  <c r="K31" i="1"/>
  <c r="K40" i="1" s="1"/>
  <c r="K28" i="1"/>
  <c r="K27" i="1"/>
  <c r="K29" i="1"/>
  <c r="K22" i="1"/>
  <c r="E22" i="1" s="1"/>
  <c r="K23" i="1"/>
  <c r="K24" i="1"/>
  <c r="K25" i="1"/>
  <c r="E25" i="1" s="1"/>
  <c r="K26" i="1"/>
  <c r="E26" i="1" s="1"/>
  <c r="K20" i="1"/>
  <c r="K12" i="1"/>
  <c r="K13" i="1"/>
  <c r="K11" i="1"/>
  <c r="E11" i="1" s="1"/>
  <c r="K17" i="1"/>
  <c r="E17" i="1" s="1"/>
  <c r="K21" i="1"/>
  <c r="K16" i="1"/>
  <c r="K19" i="1"/>
  <c r="K15" i="1"/>
  <c r="K18" i="1"/>
  <c r="K14" i="1"/>
  <c r="G47" i="1"/>
  <c r="K50" i="1"/>
  <c r="I33" i="1"/>
  <c r="G50" i="1"/>
  <c r="K47" i="1"/>
  <c r="O50" i="1"/>
  <c r="O49" i="1"/>
  <c r="G49" i="1"/>
  <c r="G48" i="1"/>
  <c r="O48" i="1"/>
  <c r="R48" i="1"/>
  <c r="R49" i="1"/>
  <c r="O47" i="1"/>
  <c r="E30" i="1" l="1"/>
  <c r="M30" i="1"/>
  <c r="E31" i="1"/>
  <c r="M31" i="1"/>
  <c r="M29" i="1"/>
  <c r="E29" i="1"/>
  <c r="K38" i="1"/>
  <c r="E27" i="1"/>
  <c r="M27" i="1"/>
  <c r="M28" i="1"/>
  <c r="E28" i="1"/>
  <c r="E23" i="1"/>
  <c r="K36" i="1"/>
  <c r="G40" i="1"/>
  <c r="G38" i="1"/>
  <c r="E13" i="1"/>
  <c r="G37" i="1"/>
  <c r="M14" i="1"/>
  <c r="E14" i="1"/>
  <c r="M12" i="1"/>
  <c r="E12" i="1"/>
  <c r="M24" i="1"/>
  <c r="E24" i="1"/>
  <c r="M18" i="1"/>
  <c r="E18" i="1"/>
  <c r="M16" i="1"/>
  <c r="E16" i="1"/>
  <c r="M15" i="1"/>
  <c r="E15" i="1"/>
  <c r="M21" i="1"/>
  <c r="E21" i="1"/>
  <c r="M20" i="1"/>
  <c r="E20" i="1"/>
  <c r="M19" i="1"/>
  <c r="E19" i="1"/>
  <c r="K33" i="1"/>
  <c r="M26" i="1"/>
  <c r="M17" i="1"/>
  <c r="M25" i="1"/>
  <c r="M13" i="1"/>
  <c r="G36" i="1"/>
  <c r="M11" i="1"/>
  <c r="M23" i="1"/>
  <c r="M22" i="1"/>
  <c r="G55" i="1"/>
  <c r="K55" i="1"/>
  <c r="O55" i="1"/>
  <c r="R55" i="1"/>
  <c r="S56" i="1" l="1"/>
  <c r="M33" i="1"/>
  <c r="K6" i="1" s="1"/>
  <c r="E33" i="1"/>
  <c r="O30" i="1" l="1"/>
  <c r="O31" i="1"/>
  <c r="O28" i="1" l="1"/>
  <c r="O29" i="1"/>
  <c r="O15" i="1"/>
  <c r="O25" i="1"/>
  <c r="O18" i="1"/>
  <c r="O11" i="1"/>
  <c r="O16" i="1"/>
  <c r="O26" i="1"/>
  <c r="O19" i="1"/>
  <c r="O12" i="1"/>
  <c r="O20" i="1"/>
  <c r="O13" i="1"/>
  <c r="O21" i="1"/>
  <c r="O14" i="1"/>
  <c r="O27" i="1"/>
  <c r="O23" i="1"/>
  <c r="O32" i="1"/>
  <c r="O24" i="1"/>
  <c r="O17" i="1"/>
  <c r="O22" i="1"/>
  <c r="O6" i="1"/>
  <c r="R26" i="1" l="1"/>
  <c r="R32" i="1"/>
  <c r="R18" i="1"/>
  <c r="O33" i="1"/>
  <c r="R33" i="1" l="1"/>
</calcChain>
</file>

<file path=xl/sharedStrings.xml><?xml version="1.0" encoding="utf-8"?>
<sst xmlns="http://schemas.openxmlformats.org/spreadsheetml/2006/main" count="122" uniqueCount="57">
  <si>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</si>
  <si>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</si>
  <si>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</si>
  <si>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</si>
  <si>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</si>
  <si>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</si>
  <si>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</si>
  <si>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</si>
  <si>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</si>
  <si>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</si>
  <si>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</si>
  <si>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</si>
  <si>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</si>
  <si>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</si>
  <si>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</si>
  <si>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</si>
  <si>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</si>
  <si>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</si>
  <si>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</si>
  <si>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</si>
  <si>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</si>
  <si>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</si>
  <si>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</si>
  <si>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</si>
  <si>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</si>
  <si>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</si>
  <si>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</si>
  <si>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</si>
  <si>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</si>
  <si>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</si>
  <si>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</si>
  <si>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</si>
  <si>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</si>
  <si>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</si>
  <si>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</si>
  <si>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</si>
  <si>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 + $10</t>
  </si>
  <si>
    <t>Totals</t>
  </si>
  <si>
    <t>MONEY BAG = WIN ALL 25 PRIZES</t>
  </si>
  <si>
    <t>($5x2) + $10</t>
  </si>
  <si>
    <t>$20 + ($5x2) + $10</t>
  </si>
  <si>
    <t xml:space="preserve">5X = win 5 times prize shown </t>
  </si>
  <si>
    <t>2X = win double prize shown</t>
  </si>
  <si>
    <t>10X = win 10 times prize shown</t>
  </si>
  <si>
    <r>
      <t xml:space="preserve">$5 </t>
    </r>
    <r>
      <rPr>
        <b/>
        <sz val="12"/>
        <color rgb="FF7030A0"/>
        <rFont val="Calibri"/>
        <family val="2"/>
        <scheme val="minor"/>
      </rPr>
      <t>"2X"</t>
    </r>
  </si>
  <si>
    <r>
      <t xml:space="preserve">$5 </t>
    </r>
    <r>
      <rPr>
        <b/>
        <sz val="12"/>
        <color rgb="FF7030A0"/>
        <rFont val="Calibri"/>
        <family val="2"/>
        <scheme val="minor"/>
      </rPr>
      <t>"2X"</t>
    </r>
    <r>
      <rPr>
        <sz val="12"/>
        <rFont val="Calibri"/>
        <family val="2"/>
        <scheme val="minor"/>
      </rPr>
      <t xml:space="preserve"> + $5</t>
    </r>
  </si>
  <si>
    <r>
      <t>$10</t>
    </r>
    <r>
      <rPr>
        <b/>
        <sz val="12"/>
        <color rgb="FF7030A0"/>
        <rFont val="Calibri"/>
        <family val="2"/>
        <scheme val="minor"/>
      </rPr>
      <t xml:space="preserve"> "2X"</t>
    </r>
  </si>
  <si>
    <r>
      <t>$5</t>
    </r>
    <r>
      <rPr>
        <sz val="12"/>
        <color rgb="FF00B0F0"/>
        <rFont val="Calibri"/>
        <family val="2"/>
        <scheme val="minor"/>
      </rPr>
      <t xml:space="preserve"> </t>
    </r>
    <r>
      <rPr>
        <b/>
        <sz val="12"/>
        <color rgb="FF00B0F0"/>
        <rFont val="Calibri"/>
        <family val="2"/>
        <scheme val="minor"/>
      </rPr>
      <t>"5X"</t>
    </r>
    <r>
      <rPr>
        <b/>
        <sz val="12"/>
        <color rgb="FF00B05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+ $15</t>
    </r>
  </si>
  <si>
    <r>
      <t xml:space="preserve">$20 </t>
    </r>
    <r>
      <rPr>
        <b/>
        <sz val="12"/>
        <color rgb="FF7030A0"/>
        <rFont val="Calibri"/>
        <family val="2"/>
        <scheme val="minor"/>
      </rPr>
      <t>"2X"</t>
    </r>
  </si>
  <si>
    <r>
      <t xml:space="preserve">$20x6 + $40x17 + $100x2  </t>
    </r>
    <r>
      <rPr>
        <b/>
        <sz val="12"/>
        <color rgb="FFFF0000"/>
        <rFont val="Calibri"/>
        <family val="2"/>
        <scheme val="minor"/>
      </rPr>
      <t>(MONEY BAG)</t>
    </r>
  </si>
  <si>
    <t>($10x3) + ($15x10) + ($20x7) + ($40x2) + ($100x2) + $400</t>
  </si>
  <si>
    <t>INSTANT GAME 1431 - "40th Anniversary"</t>
  </si>
  <si>
    <r>
      <t>$5x2 + $10x3 + $20</t>
    </r>
    <r>
      <rPr>
        <b/>
        <sz val="12"/>
        <color rgb="FF7030A0"/>
        <rFont val="Calibri"/>
        <family val="2"/>
        <scheme val="minor"/>
      </rPr>
      <t>"2X"</t>
    </r>
    <r>
      <rPr>
        <sz val="12"/>
        <rFont val="Calibri"/>
        <family val="2"/>
        <scheme val="minor"/>
      </rPr>
      <t xml:space="preserve"> </t>
    </r>
  </si>
  <si>
    <r>
      <t xml:space="preserve">$5 </t>
    </r>
    <r>
      <rPr>
        <b/>
        <sz val="12"/>
        <color rgb="FF00B050"/>
        <rFont val="Calibri"/>
        <family val="2"/>
        <scheme val="minor"/>
      </rPr>
      <t>"10X"</t>
    </r>
    <r>
      <rPr>
        <sz val="12"/>
        <rFont val="Calibri"/>
        <family val="2"/>
        <scheme val="minor"/>
      </rPr>
      <t xml:space="preserve"> + $10 + $20</t>
    </r>
  </si>
  <si>
    <r>
      <t>$10</t>
    </r>
    <r>
      <rPr>
        <b/>
        <sz val="12"/>
        <color rgb="FF00B0F0"/>
        <rFont val="Calibri"/>
        <family val="2"/>
        <scheme val="minor"/>
      </rPr>
      <t xml:space="preserve"> "5X"</t>
    </r>
    <r>
      <rPr>
        <sz val="12"/>
        <rFont val="Calibri"/>
        <family val="2"/>
        <scheme val="minor"/>
      </rPr>
      <t xml:space="preserve"> + $15x2 </t>
    </r>
  </si>
  <si>
    <r>
      <t>$4,000</t>
    </r>
    <r>
      <rPr>
        <b/>
        <sz val="12"/>
        <color rgb="FF00B050"/>
        <rFont val="Calibri"/>
        <family val="2"/>
        <scheme val="minor"/>
      </rPr>
      <t>"10X"</t>
    </r>
  </si>
  <si>
    <t>APRIL 13, 2017 - VERSION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</si>
</sst>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0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9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2" borderId="6" xfId="0" applyNumberFormat="1" applyFont="1" applyFill="1" applyBorder="1" applyAlignment="1">
      <alignment horizontal="left"/>
    </xf>
    <xf numFmtId="8" fontId="2" fillId="0" borderId="0" xfId="2" applyFont="1" applyBorder="1"/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 vertic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38" fontId="3" fillId="0" borderId="0" xfId="1" applyNumberFormat="1" applyFont="1" applyFill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20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6" fontId="2" fillId="0" borderId="5" xfId="0" applyNumberFormat="1" applyFont="1" applyBorder="1" applyAlignment="1">
      <alignment horizontal="left"/>
    </xf>
    <xf numFmtId="170" fontId="2" fillId="0" borderId="0" xfId="0" applyNumberFormat="1" applyFont="1" applyBorder="1"/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2" borderId="5" xfId="0" applyNumberFormat="1" applyFont="1" applyFill="1" applyBorder="1" applyAlignment="1">
      <alignment horizontal="left" vertical="top" wrapText="1"/>
    </xf>
    <xf numFmtId="0" fontId="7" fillId="0" borderId="5" xfId="0" applyFont="1" applyBorder="1"/>
    <xf numFmtId="0" fontId="8" fillId="0" borderId="5" xfId="0" applyFont="1" applyBorder="1"/>
    <xf numFmtId="10" fontId="2" fillId="0" borderId="6" xfId="0" applyNumberFormat="1" applyFont="1" applyFill="1" applyBorder="1" applyAlignment="1">
      <alignment horizontal="left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0" fontId="2" fillId="0" borderId="0" xfId="0" applyFont="1" applyFill="1" applyAlignment="1">
      <alignment horizontal="right"/>
    </xf>
    <xf numFmtId="6" fontId="2" fillId="0" borderId="12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4"/>
  <sheetViews>
    <sheetView tabSelected="1" zoomScaleNormal="100" zoomScaleSheetLayoutView="70" workbookViewId="0">
      <selection activeCell="A7" sqref="A7"/>
    </sheetView>
  </sheetViews>
  <sheetFormatPr defaultColWidth="10.7109375" defaultRowHeight="14.25" customHeight="1"/>
  <cols>
    <col min="1" max="1" width="54.42578125" style="1" customWidth="1"/>
    <col min="2" max="2" width="5" style="153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77" t="s">
        <v>26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9"/>
    </row>
    <row r="2" spans="1:26" ht="14.25" customHeight="1">
      <c r="A2" s="180" t="s">
        <v>25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2"/>
    </row>
    <row r="3" spans="1:26" ht="14.25" customHeight="1">
      <c r="A3" s="180" t="s">
        <v>51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2"/>
    </row>
    <row r="4" spans="1:26" ht="14.25" customHeight="1">
      <c r="A4" s="183" t="s">
        <v>56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5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f>49000*9</f>
        <v>441000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4410000</v>
      </c>
      <c r="H6" s="12" t="s">
        <v>0</v>
      </c>
      <c r="I6" s="15" t="s">
        <v>2</v>
      </c>
      <c r="J6" s="14"/>
      <c r="K6" s="16">
        <f>M33</f>
        <v>3439600</v>
      </c>
      <c r="L6" s="14"/>
      <c r="M6" s="17" t="s">
        <v>3</v>
      </c>
      <c r="N6" s="14"/>
      <c r="O6" s="18">
        <f>K6/G6</f>
        <v>0.7799546485260771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27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9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28</v>
      </c>
      <c r="C10" s="32" t="s">
        <v>9</v>
      </c>
      <c r="D10" s="33"/>
      <c r="E10" s="34" t="s">
        <v>10</v>
      </c>
      <c r="F10" s="34"/>
      <c r="G10" s="34" t="s">
        <v>32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41">
        <v>10</v>
      </c>
      <c r="B11" s="42">
        <v>1</v>
      </c>
      <c r="C11" s="43">
        <v>10</v>
      </c>
      <c r="D11" s="44"/>
      <c r="E11" s="45">
        <f t="shared" ref="E11:E33" si="0">$A$6/K11</f>
        <v>17.5</v>
      </c>
      <c r="F11" s="46"/>
      <c r="G11" s="45">
        <v>2</v>
      </c>
      <c r="H11" s="47"/>
      <c r="I11" s="48">
        <f t="shared" ref="I11:I18" si="1">G11*($I$9/$G$9)</f>
        <v>2800</v>
      </c>
      <c r="J11" s="48"/>
      <c r="K11" s="49">
        <f t="shared" ref="K11:K29" si="2">I11*$K$9</f>
        <v>25200</v>
      </c>
      <c r="L11" s="50"/>
      <c r="M11" s="51">
        <f t="shared" ref="M11:M32" si="3">K11*C11</f>
        <v>252000</v>
      </c>
      <c r="N11" s="52"/>
      <c r="O11" s="53">
        <f t="shared" ref="O11:O32" si="4">(M11/$K$6)</f>
        <v>7.3264333061983947E-2</v>
      </c>
      <c r="P11" s="54"/>
      <c r="Q11" s="47"/>
      <c r="R11" s="55"/>
      <c r="S11" s="56"/>
      <c r="V11" s="57"/>
    </row>
    <row r="12" spans="1:26" ht="14.25" customHeight="1">
      <c r="A12" s="41" t="s">
        <v>44</v>
      </c>
      <c r="B12" s="42">
        <v>1</v>
      </c>
      <c r="C12" s="43">
        <v>10</v>
      </c>
      <c r="D12" s="44"/>
      <c r="E12" s="45">
        <f t="shared" si="0"/>
        <v>14</v>
      </c>
      <c r="F12" s="46"/>
      <c r="G12" s="45">
        <v>2.5</v>
      </c>
      <c r="H12" s="47"/>
      <c r="I12" s="48">
        <f t="shared" si="1"/>
        <v>3500</v>
      </c>
      <c r="J12" s="48"/>
      <c r="K12" s="49">
        <f t="shared" si="2"/>
        <v>31500</v>
      </c>
      <c r="L12" s="50"/>
      <c r="M12" s="51">
        <f t="shared" si="3"/>
        <v>315000</v>
      </c>
      <c r="N12" s="52"/>
      <c r="O12" s="53">
        <f t="shared" si="4"/>
        <v>9.1580416327479944E-2</v>
      </c>
      <c r="P12" s="54"/>
      <c r="Q12" s="47"/>
      <c r="R12" s="55"/>
      <c r="S12" s="56"/>
      <c r="V12" s="57"/>
    </row>
    <row r="13" spans="1:26" ht="14.25" customHeight="1">
      <c r="A13" s="58">
        <v>15</v>
      </c>
      <c r="B13" s="59">
        <v>1</v>
      </c>
      <c r="C13" s="60">
        <v>15</v>
      </c>
      <c r="D13" s="61"/>
      <c r="E13" s="62">
        <f t="shared" si="0"/>
        <v>70</v>
      </c>
      <c r="F13" s="24"/>
      <c r="G13" s="62">
        <v>0.5</v>
      </c>
      <c r="H13" s="15"/>
      <c r="I13" s="63">
        <f t="shared" si="1"/>
        <v>700</v>
      </c>
      <c r="J13" s="63"/>
      <c r="K13" s="28">
        <f t="shared" si="2"/>
        <v>6300</v>
      </c>
      <c r="L13" s="64"/>
      <c r="M13" s="65">
        <f t="shared" si="3"/>
        <v>94500</v>
      </c>
      <c r="N13" s="66"/>
      <c r="O13" s="67">
        <f t="shared" si="4"/>
        <v>2.7474124898243982E-2</v>
      </c>
      <c r="P13" s="68"/>
      <c r="Q13" s="25"/>
      <c r="R13" s="9"/>
      <c r="S13" s="56"/>
      <c r="V13" s="57"/>
    </row>
    <row r="14" spans="1:26" ht="14.25" customHeight="1">
      <c r="A14" s="58" t="s">
        <v>36</v>
      </c>
      <c r="B14" s="59">
        <v>2</v>
      </c>
      <c r="C14" s="60">
        <v>15</v>
      </c>
      <c r="D14" s="61"/>
      <c r="E14" s="62">
        <f t="shared" si="0"/>
        <v>46.666666666666664</v>
      </c>
      <c r="F14" s="24"/>
      <c r="G14" s="62">
        <v>0.75</v>
      </c>
      <c r="H14" s="15"/>
      <c r="I14" s="63">
        <f t="shared" si="1"/>
        <v>1050</v>
      </c>
      <c r="J14" s="63"/>
      <c r="K14" s="28">
        <f t="shared" si="2"/>
        <v>9450</v>
      </c>
      <c r="L14" s="64"/>
      <c r="M14" s="65">
        <f t="shared" si="3"/>
        <v>141750</v>
      </c>
      <c r="N14" s="66"/>
      <c r="O14" s="67">
        <f t="shared" si="4"/>
        <v>4.1211187347365973E-2</v>
      </c>
      <c r="P14" s="68"/>
      <c r="Q14" s="25"/>
      <c r="R14" s="9"/>
      <c r="S14" s="56"/>
      <c r="V14" s="57"/>
    </row>
    <row r="15" spans="1:26" ht="14.25" customHeight="1">
      <c r="A15" s="58" t="s">
        <v>45</v>
      </c>
      <c r="B15" s="59">
        <v>2</v>
      </c>
      <c r="C15" s="60">
        <v>15</v>
      </c>
      <c r="D15" s="61"/>
      <c r="E15" s="62">
        <f t="shared" si="0"/>
        <v>46.666666666666664</v>
      </c>
      <c r="F15" s="24"/>
      <c r="G15" s="62">
        <v>0.75</v>
      </c>
      <c r="H15" s="15"/>
      <c r="I15" s="63">
        <f t="shared" si="1"/>
        <v>1050</v>
      </c>
      <c r="J15" s="63"/>
      <c r="K15" s="28">
        <f t="shared" si="2"/>
        <v>9450</v>
      </c>
      <c r="L15" s="64"/>
      <c r="M15" s="65">
        <f t="shared" si="3"/>
        <v>141750</v>
      </c>
      <c r="N15" s="66"/>
      <c r="O15" s="67">
        <f t="shared" si="4"/>
        <v>4.1211187347365973E-2</v>
      </c>
      <c r="P15" s="68"/>
      <c r="Q15" s="25"/>
      <c r="R15" s="9"/>
      <c r="S15" s="56"/>
      <c r="V15" s="57"/>
    </row>
    <row r="16" spans="1:26" ht="14.25" customHeight="1">
      <c r="A16" s="41">
        <v>20</v>
      </c>
      <c r="B16" s="42">
        <v>1</v>
      </c>
      <c r="C16" s="43">
        <v>20</v>
      </c>
      <c r="D16" s="44"/>
      <c r="E16" s="45">
        <f t="shared" si="0"/>
        <v>46.666666666666664</v>
      </c>
      <c r="F16" s="46"/>
      <c r="G16" s="45">
        <v>0.75</v>
      </c>
      <c r="H16" s="47"/>
      <c r="I16" s="48">
        <f t="shared" si="1"/>
        <v>1050</v>
      </c>
      <c r="J16" s="48"/>
      <c r="K16" s="49">
        <f t="shared" si="2"/>
        <v>9450</v>
      </c>
      <c r="L16" s="50"/>
      <c r="M16" s="51">
        <f t="shared" si="3"/>
        <v>189000</v>
      </c>
      <c r="N16" s="52"/>
      <c r="O16" s="53">
        <f t="shared" si="4"/>
        <v>5.4948249796487963E-2</v>
      </c>
      <c r="P16" s="54"/>
      <c r="Q16" s="47"/>
      <c r="R16" s="55"/>
      <c r="S16" s="56"/>
      <c r="V16" s="57"/>
    </row>
    <row r="17" spans="1:22" ht="14.25" customHeight="1">
      <c r="A17" s="41" t="s">
        <v>46</v>
      </c>
      <c r="B17" s="42">
        <v>1</v>
      </c>
      <c r="C17" s="43">
        <v>20</v>
      </c>
      <c r="D17" s="44"/>
      <c r="E17" s="45">
        <f t="shared" si="0"/>
        <v>70</v>
      </c>
      <c r="F17" s="46"/>
      <c r="G17" s="45">
        <v>0.5</v>
      </c>
      <c r="H17" s="47"/>
      <c r="I17" s="48">
        <f t="shared" si="1"/>
        <v>700</v>
      </c>
      <c r="J17" s="48"/>
      <c r="K17" s="49">
        <f t="shared" si="2"/>
        <v>6300</v>
      </c>
      <c r="L17" s="50"/>
      <c r="M17" s="51">
        <f t="shared" si="3"/>
        <v>126000</v>
      </c>
      <c r="N17" s="52"/>
      <c r="O17" s="53">
        <f t="shared" si="4"/>
        <v>3.6632166530991973E-2</v>
      </c>
      <c r="P17" s="54"/>
      <c r="Q17" s="47"/>
      <c r="R17" s="69" t="s">
        <v>24</v>
      </c>
      <c r="S17" s="56"/>
      <c r="V17" s="57"/>
    </row>
    <row r="18" spans="1:22" ht="14.25" customHeight="1">
      <c r="A18" s="41" t="s">
        <v>39</v>
      </c>
      <c r="B18" s="42">
        <v>3</v>
      </c>
      <c r="C18" s="43">
        <v>20</v>
      </c>
      <c r="D18" s="44"/>
      <c r="E18" s="45">
        <f t="shared" si="0"/>
        <v>70</v>
      </c>
      <c r="F18" s="46"/>
      <c r="G18" s="45">
        <v>0.5</v>
      </c>
      <c r="H18" s="47"/>
      <c r="I18" s="48">
        <f t="shared" si="1"/>
        <v>700</v>
      </c>
      <c r="J18" s="48"/>
      <c r="K18" s="49">
        <f t="shared" si="2"/>
        <v>6300</v>
      </c>
      <c r="L18" s="50"/>
      <c r="M18" s="51">
        <f t="shared" si="3"/>
        <v>126000</v>
      </c>
      <c r="N18" s="52"/>
      <c r="O18" s="53">
        <f t="shared" si="4"/>
        <v>3.6632166530991973E-2</v>
      </c>
      <c r="P18" s="54"/>
      <c r="Q18" s="47"/>
      <c r="R18" s="69">
        <f>SUM(O11:O18)</f>
        <v>0.40295383184091182</v>
      </c>
      <c r="S18" s="56"/>
      <c r="V18" s="57"/>
    </row>
    <row r="19" spans="1:22" ht="14.25" customHeight="1">
      <c r="A19" s="58">
        <v>40</v>
      </c>
      <c r="B19" s="59">
        <v>1</v>
      </c>
      <c r="C19" s="60">
        <v>40</v>
      </c>
      <c r="D19" s="61"/>
      <c r="E19" s="62">
        <f t="shared" si="0"/>
        <v>107.92951541850221</v>
      </c>
      <c r="F19" s="24"/>
      <c r="G19" s="62" t="s">
        <v>0</v>
      </c>
      <c r="H19" s="15"/>
      <c r="I19" s="63">
        <v>454</v>
      </c>
      <c r="J19" s="63"/>
      <c r="K19" s="28">
        <f t="shared" si="2"/>
        <v>4086</v>
      </c>
      <c r="L19" s="64"/>
      <c r="M19" s="65">
        <f t="shared" si="3"/>
        <v>163440</v>
      </c>
      <c r="N19" s="66"/>
      <c r="O19" s="67">
        <f t="shared" si="4"/>
        <v>4.751715315734388E-2</v>
      </c>
      <c r="P19" s="68"/>
      <c r="Q19" s="25"/>
      <c r="R19" s="9"/>
      <c r="S19" s="70"/>
      <c r="V19" s="57"/>
    </row>
    <row r="20" spans="1:22" ht="14.25" customHeight="1">
      <c r="A20" s="58" t="s">
        <v>40</v>
      </c>
      <c r="B20" s="59">
        <v>4</v>
      </c>
      <c r="C20" s="60">
        <v>40</v>
      </c>
      <c r="D20" s="61"/>
      <c r="E20" s="62">
        <f t="shared" si="0"/>
        <v>122.5</v>
      </c>
      <c r="F20" s="24"/>
      <c r="G20" s="62" t="s">
        <v>0</v>
      </c>
      <c r="H20" s="15"/>
      <c r="I20" s="63">
        <v>400</v>
      </c>
      <c r="J20" s="63"/>
      <c r="K20" s="28">
        <f t="shared" si="2"/>
        <v>3600</v>
      </c>
      <c r="L20" s="64"/>
      <c r="M20" s="65">
        <f t="shared" si="3"/>
        <v>144000</v>
      </c>
      <c r="N20" s="66"/>
      <c r="O20" s="67">
        <f t="shared" si="4"/>
        <v>4.1865333178276544E-2</v>
      </c>
      <c r="P20" s="68"/>
      <c r="Q20" s="25"/>
      <c r="R20" s="9"/>
      <c r="S20" s="70"/>
      <c r="V20" s="57"/>
    </row>
    <row r="21" spans="1:22" ht="14.25" customHeight="1">
      <c r="A21" s="58" t="s">
        <v>48</v>
      </c>
      <c r="B21" s="59">
        <v>3</v>
      </c>
      <c r="C21" s="60">
        <v>40</v>
      </c>
      <c r="D21" s="61"/>
      <c r="E21" s="62">
        <f t="shared" si="0"/>
        <v>122.5</v>
      </c>
      <c r="F21" s="24"/>
      <c r="G21" s="62" t="s">
        <v>0</v>
      </c>
      <c r="H21" s="15"/>
      <c r="I21" s="63">
        <v>400</v>
      </c>
      <c r="J21" s="63"/>
      <c r="K21" s="28">
        <f t="shared" si="2"/>
        <v>3600</v>
      </c>
      <c r="L21" s="64"/>
      <c r="M21" s="65">
        <f t="shared" si="3"/>
        <v>144000</v>
      </c>
      <c r="N21" s="66"/>
      <c r="O21" s="67">
        <f t="shared" si="4"/>
        <v>4.1865333178276544E-2</v>
      </c>
      <c r="P21" s="68"/>
      <c r="Q21" s="25"/>
      <c r="R21" s="9"/>
      <c r="S21" s="56"/>
      <c r="V21" s="57"/>
    </row>
    <row r="22" spans="1:22" ht="14.25" customHeight="1">
      <c r="A22" s="58" t="s">
        <v>47</v>
      </c>
      <c r="B22" s="59">
        <v>2</v>
      </c>
      <c r="C22" s="60">
        <v>40</v>
      </c>
      <c r="D22" s="61"/>
      <c r="E22" s="62">
        <f t="shared" si="0"/>
        <v>98</v>
      </c>
      <c r="F22" s="24"/>
      <c r="G22" s="62" t="s">
        <v>0</v>
      </c>
      <c r="H22" s="15"/>
      <c r="I22" s="63">
        <v>500</v>
      </c>
      <c r="J22" s="63"/>
      <c r="K22" s="28">
        <f t="shared" si="2"/>
        <v>4500</v>
      </c>
      <c r="L22" s="64"/>
      <c r="M22" s="65">
        <f t="shared" si="3"/>
        <v>180000</v>
      </c>
      <c r="N22" s="66"/>
      <c r="O22" s="67">
        <f t="shared" si="4"/>
        <v>5.2331666472845678E-2</v>
      </c>
      <c r="P22" s="68"/>
      <c r="Q22" s="25"/>
      <c r="R22" s="9"/>
      <c r="S22" s="56"/>
      <c r="V22" s="57"/>
    </row>
    <row r="23" spans="1:22" ht="14.25" customHeight="1">
      <c r="A23" s="41">
        <v>80</v>
      </c>
      <c r="B23" s="42">
        <v>1</v>
      </c>
      <c r="C23" s="43">
        <v>80</v>
      </c>
      <c r="D23" s="44"/>
      <c r="E23" s="45">
        <f t="shared" si="0"/>
        <v>196</v>
      </c>
      <c r="F23" s="46"/>
      <c r="G23" s="45" t="s">
        <v>0</v>
      </c>
      <c r="H23" s="47"/>
      <c r="I23" s="48">
        <v>250</v>
      </c>
      <c r="J23" s="48"/>
      <c r="K23" s="49">
        <f t="shared" si="2"/>
        <v>2250</v>
      </c>
      <c r="L23" s="50"/>
      <c r="M23" s="51">
        <f t="shared" si="3"/>
        <v>180000</v>
      </c>
      <c r="N23" s="52"/>
      <c r="O23" s="53">
        <f t="shared" si="4"/>
        <v>5.2331666472845678E-2</v>
      </c>
      <c r="P23" s="54"/>
      <c r="Q23" s="47"/>
      <c r="R23" s="55"/>
      <c r="S23" s="56"/>
      <c r="V23" s="57"/>
    </row>
    <row r="24" spans="1:22" ht="15.75">
      <c r="A24" s="154" t="s">
        <v>52</v>
      </c>
      <c r="B24" s="71">
        <v>6</v>
      </c>
      <c r="C24" s="72">
        <v>80</v>
      </c>
      <c r="D24" s="73"/>
      <c r="E24" s="45">
        <f t="shared" si="0"/>
        <v>196</v>
      </c>
      <c r="F24" s="74"/>
      <c r="G24" s="75" t="s">
        <v>0</v>
      </c>
      <c r="H24" s="76"/>
      <c r="I24" s="77">
        <v>250</v>
      </c>
      <c r="J24" s="77"/>
      <c r="K24" s="49">
        <f t="shared" si="2"/>
        <v>2250</v>
      </c>
      <c r="L24" s="78"/>
      <c r="M24" s="51">
        <f t="shared" si="3"/>
        <v>180000</v>
      </c>
      <c r="N24" s="79"/>
      <c r="O24" s="53">
        <f t="shared" si="4"/>
        <v>5.2331666472845678E-2</v>
      </c>
      <c r="P24" s="80"/>
      <c r="Q24" s="76"/>
      <c r="R24" s="55"/>
      <c r="S24" s="56"/>
      <c r="V24" s="57"/>
    </row>
    <row r="25" spans="1:22" ht="14.25" customHeight="1">
      <c r="A25" s="41" t="s">
        <v>53</v>
      </c>
      <c r="B25" s="42">
        <v>3</v>
      </c>
      <c r="C25" s="43">
        <v>80</v>
      </c>
      <c r="D25" s="44"/>
      <c r="E25" s="45">
        <f t="shared" si="0"/>
        <v>214.91228070175438</v>
      </c>
      <c r="F25" s="46"/>
      <c r="G25" s="45" t="s">
        <v>0</v>
      </c>
      <c r="H25" s="47"/>
      <c r="I25" s="48">
        <v>228</v>
      </c>
      <c r="J25" s="48"/>
      <c r="K25" s="49">
        <f t="shared" si="2"/>
        <v>2052</v>
      </c>
      <c r="L25" s="50"/>
      <c r="M25" s="51">
        <f t="shared" si="3"/>
        <v>164160</v>
      </c>
      <c r="N25" s="52"/>
      <c r="O25" s="53">
        <f t="shared" si="4"/>
        <v>4.772647982323526E-2</v>
      </c>
      <c r="P25" s="54"/>
      <c r="Q25" s="47"/>
      <c r="R25" s="69" t="s">
        <v>23</v>
      </c>
      <c r="S25" s="56"/>
      <c r="V25" s="57"/>
    </row>
    <row r="26" spans="1:22" ht="14.25" customHeight="1">
      <c r="A26" s="41" t="s">
        <v>54</v>
      </c>
      <c r="B26" s="42">
        <v>3</v>
      </c>
      <c r="C26" s="43">
        <v>80</v>
      </c>
      <c r="D26" s="44"/>
      <c r="E26" s="45">
        <f t="shared" si="0"/>
        <v>245</v>
      </c>
      <c r="F26" s="46"/>
      <c r="G26" s="45" t="s">
        <v>0</v>
      </c>
      <c r="H26" s="47"/>
      <c r="I26" s="48">
        <v>200</v>
      </c>
      <c r="J26" s="48"/>
      <c r="K26" s="49">
        <f t="shared" si="2"/>
        <v>1800</v>
      </c>
      <c r="L26" s="50"/>
      <c r="M26" s="51">
        <f t="shared" si="3"/>
        <v>144000</v>
      </c>
      <c r="N26" s="52"/>
      <c r="O26" s="53">
        <f t="shared" si="4"/>
        <v>4.1865333178276544E-2</v>
      </c>
      <c r="P26" s="54"/>
      <c r="Q26" s="47"/>
      <c r="R26" s="81">
        <f>SUM(O19:O26)</f>
        <v>0.37783463193394579</v>
      </c>
      <c r="S26" s="56"/>
      <c r="V26" s="57"/>
    </row>
    <row r="27" spans="1:22" s="159" customFormat="1" ht="14.25" customHeight="1">
      <c r="A27" s="58">
        <v>1000</v>
      </c>
      <c r="B27" s="59">
        <v>1</v>
      </c>
      <c r="C27" s="60">
        <v>1000</v>
      </c>
      <c r="D27" s="61"/>
      <c r="E27" s="62">
        <f t="shared" si="0"/>
        <v>16333.333333333334</v>
      </c>
      <c r="F27" s="24"/>
      <c r="G27" s="62" t="s">
        <v>0</v>
      </c>
      <c r="H27" s="15"/>
      <c r="I27" s="161">
        <v>3</v>
      </c>
      <c r="J27" s="63"/>
      <c r="K27" s="28">
        <f t="shared" si="2"/>
        <v>27</v>
      </c>
      <c r="L27" s="64" t="s">
        <v>29</v>
      </c>
      <c r="M27" s="65">
        <f t="shared" si="3"/>
        <v>27000</v>
      </c>
      <c r="N27" s="66"/>
      <c r="O27" s="67">
        <f t="shared" si="4"/>
        <v>7.8497499709268524E-3</v>
      </c>
      <c r="P27" s="82"/>
      <c r="Q27" s="15"/>
      <c r="R27" s="83"/>
      <c r="S27" s="158"/>
      <c r="V27" s="160"/>
    </row>
    <row r="28" spans="1:22" s="159" customFormat="1" ht="14.25" customHeight="1">
      <c r="A28" s="58" t="s">
        <v>49</v>
      </c>
      <c r="B28" s="59">
        <v>1</v>
      </c>
      <c r="C28" s="60">
        <v>1000</v>
      </c>
      <c r="D28" s="61"/>
      <c r="E28" s="62">
        <f t="shared" si="0"/>
        <v>6125</v>
      </c>
      <c r="F28" s="24"/>
      <c r="G28" s="62" t="s">
        <v>0</v>
      </c>
      <c r="H28" s="15"/>
      <c r="I28" s="63">
        <v>8</v>
      </c>
      <c r="J28" s="63"/>
      <c r="K28" s="28">
        <f t="shared" si="2"/>
        <v>72</v>
      </c>
      <c r="L28" s="64" t="s">
        <v>29</v>
      </c>
      <c r="M28" s="65">
        <f t="shared" si="3"/>
        <v>72000</v>
      </c>
      <c r="N28" s="66"/>
      <c r="O28" s="67">
        <f t="shared" si="4"/>
        <v>2.0932666589138272E-2</v>
      </c>
      <c r="P28" s="82"/>
      <c r="Q28" s="15"/>
      <c r="R28" s="83"/>
      <c r="S28" s="158"/>
      <c r="V28" s="160"/>
    </row>
    <row r="29" spans="1:22" s="159" customFormat="1" ht="14.25" customHeight="1">
      <c r="A29" s="58" t="s">
        <v>50</v>
      </c>
      <c r="B29" s="84">
        <v>25</v>
      </c>
      <c r="C29" s="60">
        <v>1000</v>
      </c>
      <c r="D29" s="61"/>
      <c r="E29" s="62">
        <f t="shared" si="0"/>
        <v>16333.333333333334</v>
      </c>
      <c r="F29" s="24"/>
      <c r="G29" s="62" t="s">
        <v>0</v>
      </c>
      <c r="H29" s="15"/>
      <c r="I29" s="63">
        <v>3</v>
      </c>
      <c r="J29" s="63"/>
      <c r="K29" s="28">
        <f t="shared" si="2"/>
        <v>27</v>
      </c>
      <c r="L29" s="64" t="s">
        <v>29</v>
      </c>
      <c r="M29" s="65">
        <f t="shared" si="3"/>
        <v>27000</v>
      </c>
      <c r="N29" s="66"/>
      <c r="O29" s="67">
        <f t="shared" si="4"/>
        <v>7.8497499709268524E-3</v>
      </c>
      <c r="P29" s="82"/>
      <c r="Q29" s="15"/>
      <c r="R29" s="157" t="s">
        <v>31</v>
      </c>
      <c r="S29" s="158"/>
      <c r="V29" s="160"/>
    </row>
    <row r="30" spans="1:22" s="159" customFormat="1" ht="14.25" customHeight="1">
      <c r="A30" s="41">
        <v>4000</v>
      </c>
      <c r="B30" s="85">
        <v>1</v>
      </c>
      <c r="C30" s="43">
        <v>4000</v>
      </c>
      <c r="D30" s="44"/>
      <c r="E30" s="45">
        <f t="shared" ref="E30:E31" si="5">$A$6/K30</f>
        <v>16333.333333333334</v>
      </c>
      <c r="F30" s="46"/>
      <c r="G30" s="45" t="s">
        <v>0</v>
      </c>
      <c r="H30" s="47"/>
      <c r="I30" s="48">
        <v>3</v>
      </c>
      <c r="J30" s="48"/>
      <c r="K30" s="49">
        <f t="shared" ref="K30:K31" si="6">I30*$K$9</f>
        <v>27</v>
      </c>
      <c r="L30" s="50" t="s">
        <v>29</v>
      </c>
      <c r="M30" s="51">
        <f t="shared" ref="M30:M31" si="7">K30*C30</f>
        <v>108000</v>
      </c>
      <c r="N30" s="52"/>
      <c r="O30" s="53">
        <f t="shared" ref="O30:O31" si="8">(M30/$K$6)</f>
        <v>3.139899988370741E-2</v>
      </c>
      <c r="P30" s="54"/>
      <c r="Q30" s="47"/>
      <c r="R30" s="69"/>
      <c r="S30" s="158"/>
      <c r="V30" s="160"/>
    </row>
    <row r="31" spans="1:22" s="159" customFormat="1" ht="14.25" customHeight="1">
      <c r="A31" s="58" t="s">
        <v>55</v>
      </c>
      <c r="B31" s="59">
        <v>1</v>
      </c>
      <c r="C31" s="60">
        <v>40000</v>
      </c>
      <c r="D31" s="61"/>
      <c r="E31" s="62">
        <f t="shared" si="5"/>
        <v>49000</v>
      </c>
      <c r="F31" s="24"/>
      <c r="G31" s="62" t="s">
        <v>0</v>
      </c>
      <c r="H31" s="15"/>
      <c r="I31" s="63">
        <v>1</v>
      </c>
      <c r="J31" s="63"/>
      <c r="K31" s="28">
        <f t="shared" si="6"/>
        <v>9</v>
      </c>
      <c r="L31" s="64"/>
      <c r="M31" s="65">
        <f t="shared" si="7"/>
        <v>360000</v>
      </c>
      <c r="N31" s="66"/>
      <c r="O31" s="67">
        <f t="shared" si="8"/>
        <v>0.10466333294569136</v>
      </c>
      <c r="P31" s="82"/>
      <c r="Q31" s="15"/>
      <c r="R31" s="157"/>
      <c r="S31" s="158"/>
      <c r="V31" s="160"/>
    </row>
    <row r="32" spans="1:22" s="159" customFormat="1" ht="14.25" customHeight="1" thickBot="1">
      <c r="A32" s="162">
        <v>40000</v>
      </c>
      <c r="B32" s="163">
        <v>1</v>
      </c>
      <c r="C32" s="164">
        <v>40000</v>
      </c>
      <c r="D32" s="165"/>
      <c r="E32" s="166">
        <f t="shared" si="0"/>
        <v>110250</v>
      </c>
      <c r="F32" s="167"/>
      <c r="G32" s="166" t="s">
        <v>0</v>
      </c>
      <c r="H32" s="168"/>
      <c r="I32" s="169" t="s">
        <v>0</v>
      </c>
      <c r="J32" s="169"/>
      <c r="K32" s="170">
        <v>4</v>
      </c>
      <c r="L32" s="171" t="s">
        <v>29</v>
      </c>
      <c r="M32" s="172">
        <f t="shared" si="3"/>
        <v>160000</v>
      </c>
      <c r="N32" s="173"/>
      <c r="O32" s="174">
        <f t="shared" si="4"/>
        <v>4.6517036864751712E-2</v>
      </c>
      <c r="P32" s="175"/>
      <c r="Q32" s="168"/>
      <c r="R32" s="176">
        <f>SUM(O27:O32)</f>
        <v>0.21921153622514244</v>
      </c>
      <c r="S32" s="158"/>
      <c r="V32" s="160"/>
    </row>
    <row r="33" spans="1:25" ht="14.25" customHeight="1" thickTop="1">
      <c r="A33" s="21"/>
      <c r="B33" s="4"/>
      <c r="C33" s="24" t="s">
        <v>35</v>
      </c>
      <c r="D33" s="14"/>
      <c r="E33" s="86">
        <f t="shared" si="0"/>
        <v>3.4384892478987008</v>
      </c>
      <c r="F33" s="24"/>
      <c r="G33" s="62">
        <f>SUM(G11:G32)</f>
        <v>8.25</v>
      </c>
      <c r="H33" s="28"/>
      <c r="I33" s="63">
        <f>SUM(I11:I32)</f>
        <v>14250</v>
      </c>
      <c r="J33" s="63"/>
      <c r="K33" s="28">
        <f>SUM(K11:K32)</f>
        <v>128254</v>
      </c>
      <c r="L33" s="64"/>
      <c r="M33" s="65">
        <f>SUM(M11:M32)</f>
        <v>3439600</v>
      </c>
      <c r="N33" s="66"/>
      <c r="O33" s="67">
        <f>SUM(O11:O32)</f>
        <v>1</v>
      </c>
      <c r="P33" s="68" t="s">
        <v>15</v>
      </c>
      <c r="Q33" s="6"/>
      <c r="R33" s="87">
        <f>R18+R26+R32</f>
        <v>1</v>
      </c>
    </row>
    <row r="34" spans="1:25" s="40" customFormat="1" ht="14.25" customHeight="1">
      <c r="A34" s="21"/>
      <c r="B34" s="88"/>
      <c r="C34" s="89"/>
      <c r="D34" s="90"/>
      <c r="E34" s="91"/>
      <c r="F34" s="89"/>
      <c r="G34" s="91"/>
      <c r="H34" s="92"/>
      <c r="I34" s="93"/>
      <c r="J34" s="93"/>
      <c r="K34" s="93"/>
      <c r="L34" s="94"/>
      <c r="M34" s="95"/>
      <c r="N34" s="96"/>
      <c r="O34" s="97"/>
      <c r="P34" s="97"/>
      <c r="Q34" s="90"/>
      <c r="R34" s="98"/>
    </row>
    <row r="35" spans="1:25" s="40" customFormat="1" ht="14.25" customHeight="1">
      <c r="A35" s="99" t="s">
        <v>38</v>
      </c>
      <c r="B35" s="88"/>
      <c r="C35" s="89"/>
      <c r="D35" s="90"/>
      <c r="E35" s="186" t="s">
        <v>30</v>
      </c>
      <c r="F35" s="187"/>
      <c r="G35" s="187"/>
      <c r="H35" s="187"/>
      <c r="I35" s="187"/>
      <c r="J35" s="187"/>
      <c r="K35" s="188"/>
      <c r="L35" s="93"/>
      <c r="M35" s="93"/>
      <c r="N35" s="96"/>
      <c r="O35" s="97"/>
      <c r="P35" s="97"/>
      <c r="Q35" s="90"/>
      <c r="R35" s="98"/>
    </row>
    <row r="36" spans="1:25" s="40" customFormat="1" ht="14.25" customHeight="1">
      <c r="A36" s="100" t="s">
        <v>42</v>
      </c>
      <c r="B36" s="88"/>
      <c r="C36" s="89"/>
      <c r="D36" s="90"/>
      <c r="E36" s="101">
        <f>C11</f>
        <v>10</v>
      </c>
      <c r="F36" s="6" t="s">
        <v>16</v>
      </c>
      <c r="G36" s="102">
        <f>$A$6/SUM(K11:K12)</f>
        <v>7.7777777777777777</v>
      </c>
      <c r="H36" s="103"/>
      <c r="I36" s="104">
        <v>80</v>
      </c>
      <c r="J36" s="105" t="s">
        <v>16</v>
      </c>
      <c r="K36" s="106">
        <f>$A$6/SUM(K23:K26)</f>
        <v>52.801724137931032</v>
      </c>
      <c r="L36" s="105"/>
      <c r="M36" s="102"/>
      <c r="N36" s="96"/>
      <c r="O36" s="97"/>
      <c r="P36" s="97"/>
      <c r="Q36" s="90"/>
      <c r="R36" s="98"/>
    </row>
    <row r="37" spans="1:25" s="40" customFormat="1" ht="14.25" customHeight="1">
      <c r="A37" s="156" t="s">
        <v>41</v>
      </c>
      <c r="B37" s="88"/>
      <c r="C37" s="89"/>
      <c r="D37" s="90"/>
      <c r="E37" s="101">
        <f>C13</f>
        <v>15</v>
      </c>
      <c r="F37" s="6" t="s">
        <v>16</v>
      </c>
      <c r="G37" s="102">
        <f>$A$6/SUM(K13:K15)</f>
        <v>17.5</v>
      </c>
      <c r="H37" s="103"/>
      <c r="I37" s="107"/>
      <c r="J37" s="105"/>
      <c r="K37" s="106"/>
      <c r="L37" s="105"/>
      <c r="M37" s="108"/>
      <c r="N37" s="96"/>
      <c r="O37" s="97"/>
      <c r="P37" s="97"/>
      <c r="Q37" s="90"/>
      <c r="R37" s="98"/>
    </row>
    <row r="38" spans="1:25" s="40" customFormat="1" ht="14.25" customHeight="1">
      <c r="A38" s="155" t="s">
        <v>43</v>
      </c>
      <c r="B38" s="88"/>
      <c r="C38" s="89"/>
      <c r="D38" s="90"/>
      <c r="E38" s="101">
        <f>C16</f>
        <v>20</v>
      </c>
      <c r="F38" s="6" t="s">
        <v>16</v>
      </c>
      <c r="G38" s="102">
        <f>$A$6/SUM(K16:K18)</f>
        <v>20</v>
      </c>
      <c r="H38" s="103"/>
      <c r="I38" s="104">
        <v>1000</v>
      </c>
      <c r="J38" s="105" t="s">
        <v>16</v>
      </c>
      <c r="K38" s="106">
        <f>$A$6/SUM(K27:K29)</f>
        <v>3500</v>
      </c>
      <c r="L38" s="105"/>
      <c r="M38" s="108"/>
      <c r="N38" s="96"/>
      <c r="O38" s="97"/>
      <c r="P38" s="97"/>
      <c r="Q38" s="90"/>
      <c r="R38" s="98"/>
    </row>
    <row r="39" spans="1:25" s="40" customFormat="1" ht="14.25" customHeight="1">
      <c r="A39" s="109"/>
      <c r="B39" s="88"/>
      <c r="C39" s="89"/>
      <c r="D39" s="90"/>
      <c r="E39" s="101"/>
      <c r="F39" s="6"/>
      <c r="G39" s="102"/>
      <c r="H39" s="103"/>
      <c r="I39" s="104">
        <v>4000</v>
      </c>
      <c r="J39" s="105" t="s">
        <v>16</v>
      </c>
      <c r="K39" s="106">
        <f>$A$6/SUM(K30)</f>
        <v>16333.333333333334</v>
      </c>
      <c r="L39" s="105"/>
      <c r="M39" s="108"/>
      <c r="N39" s="96"/>
      <c r="O39" s="97"/>
      <c r="P39" s="97"/>
      <c r="Q39" s="90"/>
      <c r="R39" s="98"/>
    </row>
    <row r="40" spans="1:25" s="40" customFormat="1" ht="14.25" customHeight="1">
      <c r="A40" s="109"/>
      <c r="B40" s="88"/>
      <c r="C40" s="89"/>
      <c r="D40" s="90"/>
      <c r="E40" s="110">
        <v>40</v>
      </c>
      <c r="F40" s="38" t="s">
        <v>16</v>
      </c>
      <c r="G40" s="111">
        <f>$A$6/SUM(K19:K22)</f>
        <v>27.936145952109463</v>
      </c>
      <c r="H40" s="112"/>
      <c r="I40" s="113">
        <f>C32</f>
        <v>40000</v>
      </c>
      <c r="J40" s="114" t="s">
        <v>16</v>
      </c>
      <c r="K40" s="115">
        <f>$A$6/SUM(K31:K32)</f>
        <v>33923.076923076922</v>
      </c>
      <c r="L40" s="105"/>
      <c r="M40" s="108"/>
      <c r="N40" s="96"/>
      <c r="O40" s="97"/>
      <c r="P40" s="97"/>
      <c r="Q40" s="90"/>
      <c r="R40" s="98"/>
    </row>
    <row r="41" spans="1:25" s="40" customFormat="1" ht="14.25" customHeight="1">
      <c r="A41" s="109"/>
      <c r="B41" s="88"/>
      <c r="C41" s="89"/>
      <c r="D41" s="90"/>
      <c r="E41" s="90"/>
      <c r="F41" s="90"/>
      <c r="G41" s="90"/>
      <c r="H41" s="89"/>
      <c r="I41" s="90"/>
      <c r="J41" s="90"/>
      <c r="K41" s="90"/>
      <c r="L41" s="93"/>
      <c r="M41" s="93"/>
      <c r="N41" s="96"/>
      <c r="O41" s="97"/>
      <c r="P41" s="97"/>
      <c r="Q41" s="90"/>
      <c r="R41" s="98"/>
    </row>
    <row r="42" spans="1:25" ht="14.25" customHeight="1">
      <c r="A42" s="116" t="s">
        <v>17</v>
      </c>
      <c r="B42" s="117" t="s">
        <v>34</v>
      </c>
      <c r="C42" s="6"/>
      <c r="D42" s="6"/>
      <c r="E42" s="104"/>
      <c r="F42" s="103"/>
      <c r="G42" s="102"/>
      <c r="H42" s="89"/>
      <c r="I42" s="104"/>
      <c r="J42" s="105"/>
      <c r="K42" s="108"/>
      <c r="L42" s="121"/>
      <c r="M42" s="122"/>
      <c r="N42" s="123"/>
      <c r="O42" s="68"/>
      <c r="P42" s="68"/>
      <c r="Q42" s="6"/>
      <c r="R42" s="9"/>
    </row>
    <row r="43" spans="1:25" ht="14.25" customHeight="1">
      <c r="A43" s="116" t="s">
        <v>29</v>
      </c>
      <c r="B43" s="117" t="s">
        <v>33</v>
      </c>
      <c r="C43" s="6"/>
      <c r="D43" s="6"/>
      <c r="E43" s="118"/>
      <c r="F43" s="119"/>
      <c r="G43" s="120"/>
      <c r="H43" s="103"/>
      <c r="I43" s="105"/>
      <c r="J43" s="105"/>
      <c r="K43" s="105"/>
      <c r="L43" s="121"/>
      <c r="M43" s="105"/>
      <c r="N43" s="123"/>
      <c r="O43" s="125"/>
      <c r="P43" s="125"/>
      <c r="Q43" s="6"/>
      <c r="R43" s="9"/>
    </row>
    <row r="44" spans="1:25" ht="14.25" customHeight="1">
      <c r="A44" s="116" t="s">
        <v>15</v>
      </c>
      <c r="B44" s="117" t="s">
        <v>18</v>
      </c>
      <c r="C44" s="6"/>
      <c r="D44" s="6"/>
      <c r="E44" s="118"/>
      <c r="F44" s="119"/>
      <c r="G44" s="124"/>
      <c r="H44" s="103"/>
      <c r="I44" s="105"/>
      <c r="J44" s="105"/>
      <c r="K44" s="121"/>
      <c r="L44" s="121"/>
      <c r="M44" s="105"/>
      <c r="N44" s="123"/>
      <c r="O44" s="125"/>
      <c r="P44" s="125"/>
      <c r="Q44" s="6"/>
      <c r="R44" s="9"/>
    </row>
    <row r="45" spans="1:25" ht="14.25" customHeight="1">
      <c r="A45" s="21"/>
      <c r="B45" s="4"/>
      <c r="C45" s="6"/>
      <c r="D45" s="6"/>
      <c r="E45" s="118"/>
      <c r="F45" s="119"/>
      <c r="G45" s="124"/>
      <c r="H45" s="103"/>
      <c r="I45" s="105"/>
      <c r="J45" s="105"/>
      <c r="K45" s="121"/>
      <c r="L45" s="6"/>
      <c r="M45" s="6"/>
      <c r="N45" s="126"/>
      <c r="O45" s="6"/>
      <c r="P45" s="6"/>
      <c r="Q45" s="6"/>
      <c r="R45" s="9"/>
      <c r="Y45" s="118"/>
    </row>
    <row r="46" spans="1:25" ht="14.25" customHeight="1">
      <c r="A46" s="127"/>
      <c r="B46" s="128"/>
      <c r="C46" s="34" t="s">
        <v>8</v>
      </c>
      <c r="D46" s="35"/>
      <c r="E46" s="35"/>
      <c r="F46" s="34" t="s">
        <v>19</v>
      </c>
      <c r="G46" s="35"/>
      <c r="H46" s="35"/>
      <c r="I46" s="35"/>
      <c r="J46" s="34" t="s">
        <v>20</v>
      </c>
      <c r="K46" s="35"/>
      <c r="L46" s="35"/>
      <c r="M46" s="35"/>
      <c r="N46" s="34" t="s">
        <v>21</v>
      </c>
      <c r="O46" s="35"/>
      <c r="P46" s="35"/>
      <c r="Q46" s="34" t="s">
        <v>22</v>
      </c>
      <c r="R46" s="129"/>
      <c r="T46" s="130"/>
      <c r="U46" s="131"/>
      <c r="Y46" s="118"/>
    </row>
    <row r="47" spans="1:25" ht="12.75" customHeight="1">
      <c r="A47" s="58">
        <f>A11</f>
        <v>10</v>
      </c>
      <c r="B47" s="59"/>
      <c r="C47" s="12">
        <f>C11</f>
        <v>10</v>
      </c>
      <c r="D47" s="14"/>
      <c r="E47" s="14">
        <v>2</v>
      </c>
      <c r="F47" s="15" t="s">
        <v>16</v>
      </c>
      <c r="G47" s="61">
        <f t="shared" ref="G47:G54" si="9">E47*C47</f>
        <v>20</v>
      </c>
      <c r="H47" s="14"/>
      <c r="I47" s="14">
        <v>1</v>
      </c>
      <c r="J47" s="15" t="s">
        <v>16</v>
      </c>
      <c r="K47" s="61">
        <f t="shared" ref="K47:K54" si="10">I47*C47</f>
        <v>10</v>
      </c>
      <c r="L47" s="14"/>
      <c r="M47" s="14">
        <v>3</v>
      </c>
      <c r="N47" s="15" t="s">
        <v>16</v>
      </c>
      <c r="O47" s="61">
        <f t="shared" ref="O47:O54" si="11">M47*C47</f>
        <v>30</v>
      </c>
      <c r="P47" s="64">
        <v>2</v>
      </c>
      <c r="Q47" s="15" t="s">
        <v>16</v>
      </c>
      <c r="R47" s="132">
        <f t="shared" ref="R47:R54" si="12">P47*C47</f>
        <v>20</v>
      </c>
      <c r="S47" s="133">
        <f t="shared" ref="S47:S54" si="13">((M47+I47+E47+P47)*($I$9/$G$9))/4</f>
        <v>2800</v>
      </c>
      <c r="T47" s="133">
        <f t="shared" ref="T47:T54" si="14">I11</f>
        <v>2800</v>
      </c>
      <c r="U47" s="134"/>
      <c r="V47" s="135">
        <f t="shared" ref="V47:V54" si="15">S47-T47</f>
        <v>0</v>
      </c>
    </row>
    <row r="48" spans="1:25" ht="12.75" customHeight="1">
      <c r="A48" s="58" t="str">
        <f t="shared" ref="A48:A54" si="16">A12</f>
        <v>$5 "2X"</v>
      </c>
      <c r="B48" s="59"/>
      <c r="C48" s="12">
        <f t="shared" ref="C48:C54" si="17">C12</f>
        <v>10</v>
      </c>
      <c r="D48" s="14"/>
      <c r="E48" s="14">
        <v>4</v>
      </c>
      <c r="F48" s="15" t="s">
        <v>16</v>
      </c>
      <c r="G48" s="61">
        <f t="shared" si="9"/>
        <v>40</v>
      </c>
      <c r="H48" s="14"/>
      <c r="I48" s="14">
        <v>2</v>
      </c>
      <c r="J48" s="15" t="s">
        <v>16</v>
      </c>
      <c r="K48" s="61">
        <f t="shared" si="10"/>
        <v>20</v>
      </c>
      <c r="L48" s="14"/>
      <c r="M48" s="14">
        <v>2</v>
      </c>
      <c r="N48" s="15" t="s">
        <v>16</v>
      </c>
      <c r="O48" s="61">
        <f>M48*C48</f>
        <v>20</v>
      </c>
      <c r="P48" s="64">
        <v>2</v>
      </c>
      <c r="Q48" s="15" t="s">
        <v>16</v>
      </c>
      <c r="R48" s="132">
        <f t="shared" si="12"/>
        <v>20</v>
      </c>
      <c r="S48" s="133">
        <f t="shared" si="13"/>
        <v>3500</v>
      </c>
      <c r="T48" s="133">
        <f t="shared" si="14"/>
        <v>3500</v>
      </c>
      <c r="U48" s="134"/>
      <c r="V48" s="135">
        <f t="shared" si="15"/>
        <v>0</v>
      </c>
    </row>
    <row r="49" spans="1:22" ht="12.75" customHeight="1">
      <c r="A49" s="58">
        <f t="shared" si="16"/>
        <v>15</v>
      </c>
      <c r="B49" s="59"/>
      <c r="C49" s="12">
        <f t="shared" si="17"/>
        <v>15</v>
      </c>
      <c r="D49" s="14"/>
      <c r="E49" s="14">
        <v>1</v>
      </c>
      <c r="F49" s="15" t="s">
        <v>16</v>
      </c>
      <c r="G49" s="61">
        <f t="shared" si="9"/>
        <v>15</v>
      </c>
      <c r="H49" s="14"/>
      <c r="I49" s="14">
        <v>1</v>
      </c>
      <c r="J49" s="15" t="s">
        <v>16</v>
      </c>
      <c r="K49" s="61">
        <f t="shared" si="10"/>
        <v>15</v>
      </c>
      <c r="L49" s="14"/>
      <c r="M49" s="14">
        <v>0</v>
      </c>
      <c r="N49" s="15" t="s">
        <v>16</v>
      </c>
      <c r="O49" s="61">
        <f t="shared" si="11"/>
        <v>0</v>
      </c>
      <c r="P49" s="14">
        <v>0</v>
      </c>
      <c r="Q49" s="15" t="s">
        <v>16</v>
      </c>
      <c r="R49" s="132">
        <f t="shared" si="12"/>
        <v>0</v>
      </c>
      <c r="S49" s="133">
        <f t="shared" si="13"/>
        <v>700</v>
      </c>
      <c r="T49" s="133">
        <f t="shared" si="14"/>
        <v>700</v>
      </c>
      <c r="U49" s="134"/>
      <c r="V49" s="135">
        <f t="shared" si="15"/>
        <v>0</v>
      </c>
    </row>
    <row r="50" spans="1:22" ht="12.75" customHeight="1">
      <c r="A50" s="58" t="str">
        <f t="shared" si="16"/>
        <v>$5 + $10</v>
      </c>
      <c r="B50" s="59"/>
      <c r="C50" s="12">
        <f t="shared" si="17"/>
        <v>15</v>
      </c>
      <c r="D50" s="14"/>
      <c r="E50" s="14">
        <v>1</v>
      </c>
      <c r="F50" s="15" t="s">
        <v>16</v>
      </c>
      <c r="G50" s="61">
        <f t="shared" si="9"/>
        <v>15</v>
      </c>
      <c r="H50" s="14"/>
      <c r="I50" s="14">
        <v>0</v>
      </c>
      <c r="J50" s="15" t="s">
        <v>16</v>
      </c>
      <c r="K50" s="61">
        <f t="shared" si="10"/>
        <v>0</v>
      </c>
      <c r="L50" s="14"/>
      <c r="M50" s="14">
        <v>1</v>
      </c>
      <c r="N50" s="15" t="s">
        <v>16</v>
      </c>
      <c r="O50" s="61">
        <f t="shared" si="11"/>
        <v>15</v>
      </c>
      <c r="P50" s="14">
        <v>1</v>
      </c>
      <c r="Q50" s="15" t="s">
        <v>16</v>
      </c>
      <c r="R50" s="132">
        <f t="shared" si="12"/>
        <v>15</v>
      </c>
      <c r="S50" s="133">
        <f t="shared" si="13"/>
        <v>1050</v>
      </c>
      <c r="T50" s="133">
        <f t="shared" si="14"/>
        <v>1050</v>
      </c>
      <c r="U50" s="134"/>
      <c r="V50" s="135">
        <f t="shared" si="15"/>
        <v>0</v>
      </c>
    </row>
    <row r="51" spans="1:22" ht="12.75" customHeight="1">
      <c r="A51" s="58" t="str">
        <f t="shared" si="16"/>
        <v>$5 "2X" + $5</v>
      </c>
      <c r="B51" s="59"/>
      <c r="C51" s="12">
        <f t="shared" si="17"/>
        <v>15</v>
      </c>
      <c r="D51" s="14"/>
      <c r="E51" s="14">
        <v>0</v>
      </c>
      <c r="F51" s="15" t="s">
        <v>16</v>
      </c>
      <c r="G51" s="61">
        <f t="shared" si="9"/>
        <v>0</v>
      </c>
      <c r="H51" s="14"/>
      <c r="I51" s="14">
        <v>2</v>
      </c>
      <c r="J51" s="15" t="s">
        <v>16</v>
      </c>
      <c r="K51" s="61">
        <f t="shared" si="10"/>
        <v>30</v>
      </c>
      <c r="L51" s="14"/>
      <c r="M51" s="14">
        <v>0</v>
      </c>
      <c r="N51" s="15" t="s">
        <v>16</v>
      </c>
      <c r="O51" s="61">
        <f t="shared" si="11"/>
        <v>0</v>
      </c>
      <c r="P51" s="14">
        <v>1</v>
      </c>
      <c r="Q51" s="15" t="s">
        <v>16</v>
      </c>
      <c r="R51" s="132">
        <f t="shared" si="12"/>
        <v>15</v>
      </c>
      <c r="S51" s="133">
        <f t="shared" si="13"/>
        <v>1050</v>
      </c>
      <c r="T51" s="133">
        <f t="shared" si="14"/>
        <v>1050</v>
      </c>
      <c r="V51" s="135">
        <f t="shared" si="15"/>
        <v>0</v>
      </c>
    </row>
    <row r="52" spans="1:22" ht="12.75" customHeight="1">
      <c r="A52" s="58">
        <f t="shared" si="16"/>
        <v>20</v>
      </c>
      <c r="B52" s="59"/>
      <c r="C52" s="12">
        <f t="shared" si="17"/>
        <v>20</v>
      </c>
      <c r="D52" s="14"/>
      <c r="E52" s="14">
        <v>1</v>
      </c>
      <c r="F52" s="15" t="s">
        <v>16</v>
      </c>
      <c r="G52" s="61">
        <f t="shared" si="9"/>
        <v>20</v>
      </c>
      <c r="H52" s="14"/>
      <c r="I52" s="14">
        <v>0</v>
      </c>
      <c r="J52" s="15" t="s">
        <v>16</v>
      </c>
      <c r="K52" s="61">
        <f t="shared" si="10"/>
        <v>0</v>
      </c>
      <c r="L52" s="14"/>
      <c r="M52" s="14">
        <v>1</v>
      </c>
      <c r="N52" s="15" t="s">
        <v>16</v>
      </c>
      <c r="O52" s="61">
        <f t="shared" si="11"/>
        <v>20</v>
      </c>
      <c r="P52" s="14">
        <v>1</v>
      </c>
      <c r="Q52" s="15" t="s">
        <v>16</v>
      </c>
      <c r="R52" s="132">
        <f t="shared" si="12"/>
        <v>20</v>
      </c>
      <c r="S52" s="133">
        <f t="shared" si="13"/>
        <v>1050</v>
      </c>
      <c r="T52" s="133">
        <f t="shared" si="14"/>
        <v>1050</v>
      </c>
      <c r="V52" s="135">
        <f t="shared" si="15"/>
        <v>0</v>
      </c>
    </row>
    <row r="53" spans="1:22" ht="12.75" customHeight="1">
      <c r="A53" s="58" t="str">
        <f t="shared" si="16"/>
        <v>$10 "2X"</v>
      </c>
      <c r="B53" s="59"/>
      <c r="C53" s="12">
        <f t="shared" si="17"/>
        <v>20</v>
      </c>
      <c r="D53" s="14"/>
      <c r="E53" s="14">
        <v>0</v>
      </c>
      <c r="F53" s="15" t="s">
        <v>16</v>
      </c>
      <c r="G53" s="61">
        <f t="shared" si="9"/>
        <v>0</v>
      </c>
      <c r="H53" s="14"/>
      <c r="I53" s="14">
        <v>1</v>
      </c>
      <c r="J53" s="15" t="s">
        <v>16</v>
      </c>
      <c r="K53" s="61">
        <f t="shared" si="10"/>
        <v>20</v>
      </c>
      <c r="L53" s="14"/>
      <c r="M53" s="14">
        <v>0</v>
      </c>
      <c r="N53" s="15" t="s">
        <v>16</v>
      </c>
      <c r="O53" s="61">
        <f t="shared" si="11"/>
        <v>0</v>
      </c>
      <c r="P53" s="14">
        <v>1</v>
      </c>
      <c r="Q53" s="15" t="s">
        <v>16</v>
      </c>
      <c r="R53" s="132">
        <f t="shared" si="12"/>
        <v>20</v>
      </c>
      <c r="S53" s="133">
        <f t="shared" si="13"/>
        <v>700</v>
      </c>
      <c r="T53" s="133">
        <f t="shared" si="14"/>
        <v>700</v>
      </c>
      <c r="V53" s="135">
        <f t="shared" si="15"/>
        <v>0</v>
      </c>
    </row>
    <row r="54" spans="1:22" ht="12.75" customHeight="1">
      <c r="A54" s="136" t="str">
        <f t="shared" si="16"/>
        <v>($5x2) + $10</v>
      </c>
      <c r="B54" s="128"/>
      <c r="C54" s="137">
        <f t="shared" si="17"/>
        <v>20</v>
      </c>
      <c r="D54" s="35"/>
      <c r="E54" s="35">
        <v>0</v>
      </c>
      <c r="F54" s="34" t="s">
        <v>16</v>
      </c>
      <c r="G54" s="138">
        <f t="shared" si="9"/>
        <v>0</v>
      </c>
      <c r="H54" s="35"/>
      <c r="I54" s="35">
        <v>1</v>
      </c>
      <c r="J54" s="34" t="s">
        <v>16</v>
      </c>
      <c r="K54" s="138">
        <f t="shared" si="10"/>
        <v>20</v>
      </c>
      <c r="L54" s="35"/>
      <c r="M54" s="35">
        <v>1</v>
      </c>
      <c r="N54" s="34" t="s">
        <v>16</v>
      </c>
      <c r="O54" s="138">
        <f t="shared" si="11"/>
        <v>20</v>
      </c>
      <c r="P54" s="35">
        <v>0</v>
      </c>
      <c r="Q54" s="34" t="s">
        <v>16</v>
      </c>
      <c r="R54" s="139">
        <f t="shared" si="12"/>
        <v>0</v>
      </c>
      <c r="S54" s="133">
        <f t="shared" si="13"/>
        <v>700</v>
      </c>
      <c r="T54" s="133">
        <f t="shared" si="14"/>
        <v>700</v>
      </c>
      <c r="V54" s="135">
        <f t="shared" si="15"/>
        <v>0</v>
      </c>
    </row>
    <row r="55" spans="1:22" ht="12.75" customHeight="1">
      <c r="A55" s="140" t="s">
        <v>37</v>
      </c>
      <c r="B55" s="59"/>
      <c r="C55" s="12"/>
      <c r="D55" s="14"/>
      <c r="E55" s="14">
        <f>SUM(E47:E54)</f>
        <v>9</v>
      </c>
      <c r="F55" s="15"/>
      <c r="G55" s="141">
        <f>SUM(G47:H54)</f>
        <v>110</v>
      </c>
      <c r="H55" s="14"/>
      <c r="I55" s="14">
        <f>SUM(I47:I54)</f>
        <v>8</v>
      </c>
      <c r="J55" s="15"/>
      <c r="K55" s="141">
        <f>SUM(K47:K54)</f>
        <v>115</v>
      </c>
      <c r="L55" s="14"/>
      <c r="M55" s="64">
        <f>SUM(M47:M54)</f>
        <v>8</v>
      </c>
      <c r="N55" s="15"/>
      <c r="O55" s="141">
        <f>SUM(O47:O54)</f>
        <v>105</v>
      </c>
      <c r="P55" s="64">
        <f>SUM(P47:P54)</f>
        <v>8</v>
      </c>
      <c r="Q55" s="15"/>
      <c r="R55" s="142">
        <f>SUM(R47:R54)</f>
        <v>110</v>
      </c>
      <c r="S55" s="133"/>
      <c r="T55" s="133"/>
      <c r="V55" s="135"/>
    </row>
    <row r="56" spans="1:22" ht="12.75" customHeight="1">
      <c r="A56" s="143"/>
      <c r="B56" s="4"/>
      <c r="C56" s="1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9"/>
      <c r="S56" s="144">
        <f>SUM(G55+K55+O55+R55)/4</f>
        <v>110</v>
      </c>
      <c r="T56" s="133"/>
      <c r="V56" s="135"/>
    </row>
    <row r="57" spans="1:22" ht="12.75" customHeight="1">
      <c r="A57" s="143"/>
      <c r="B57" s="4"/>
      <c r="C57" s="1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9"/>
      <c r="S57" s="133"/>
      <c r="V57" s="135"/>
    </row>
    <row r="58" spans="1:22" ht="12.75" customHeight="1" thickBot="1">
      <c r="A58" s="145"/>
      <c r="B58" s="146"/>
      <c r="C58" s="147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9"/>
      <c r="S58" s="133"/>
      <c r="T58" s="133"/>
      <c r="V58" s="135"/>
    </row>
    <row r="59" spans="1:22" ht="12.75" customHeight="1">
      <c r="A59" s="143"/>
      <c r="B59" s="4"/>
      <c r="C59" s="150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133"/>
      <c r="T59" s="133"/>
      <c r="V59" s="135"/>
    </row>
    <row r="60" spans="1:22" ht="14.25" customHeight="1">
      <c r="A60" s="6"/>
      <c r="B60" s="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151"/>
      <c r="Q60" s="6"/>
      <c r="R60" s="6"/>
      <c r="S60" s="6"/>
    </row>
    <row r="61" spans="1:22" ht="14.25" customHeight="1">
      <c r="A61" s="6"/>
      <c r="B61" s="4"/>
      <c r="C61" s="6"/>
      <c r="D61" s="6"/>
      <c r="E61" s="6"/>
      <c r="F61" s="6"/>
      <c r="G61" s="6"/>
      <c r="H61" s="6"/>
      <c r="I61" s="6"/>
      <c r="P61" s="152"/>
      <c r="Q61" s="6"/>
      <c r="R61" s="6"/>
      <c r="S61" s="6"/>
    </row>
    <row r="62" spans="1:22" ht="14.25" customHeight="1">
      <c r="A62" s="23"/>
      <c r="B62" s="4"/>
      <c r="C62" s="6"/>
      <c r="D62" s="6"/>
      <c r="E62" s="6"/>
      <c r="F62" s="23"/>
      <c r="G62" s="6"/>
      <c r="H62" s="6"/>
      <c r="I62" s="8"/>
      <c r="P62" s="6"/>
      <c r="Q62" s="6"/>
      <c r="R62" s="6"/>
      <c r="S62" s="6"/>
    </row>
    <row r="63" spans="1:22" ht="14.25" customHeight="1">
      <c r="A63" s="23"/>
      <c r="B63" s="4"/>
      <c r="C63" s="6"/>
      <c r="D63" s="6"/>
      <c r="E63" s="6"/>
      <c r="F63" s="6"/>
      <c r="G63" s="6"/>
      <c r="H63" s="6"/>
      <c r="I63" s="8"/>
      <c r="P63" s="6"/>
      <c r="Q63" s="6"/>
      <c r="R63" s="6"/>
      <c r="S63" s="6"/>
    </row>
    <row r="64" spans="1:22" ht="14.25" customHeight="1">
      <c r="A64" s="6"/>
      <c r="B64" s="4"/>
      <c r="C64" s="6"/>
      <c r="D64" s="6"/>
      <c r="E64" s="90"/>
      <c r="F64" s="6"/>
      <c r="G64" s="6"/>
      <c r="H64" s="6"/>
      <c r="I64" s="6"/>
      <c r="P64" s="6"/>
      <c r="Q64" s="6"/>
      <c r="R64" s="6"/>
      <c r="S64" s="6"/>
    </row>
    <row r="65" spans="1:18" ht="14.25" customHeight="1">
      <c r="A65" s="6"/>
      <c r="B65" s="4"/>
      <c r="C65" s="6"/>
      <c r="D65" s="6"/>
      <c r="E65" s="6"/>
      <c r="F65" s="6"/>
      <c r="G65" s="90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14.25" customHeight="1">
      <c r="A66" s="6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ht="14.25" customHeight="1">
      <c r="E67" s="6"/>
    </row>
    <row r="68" spans="1:18" ht="14.25" customHeight="1">
      <c r="E68" s="6"/>
    </row>
    <row r="69" spans="1:18" ht="14.25" customHeight="1">
      <c r="E69" s="6"/>
    </row>
    <row r="70" spans="1:18" ht="14.25" customHeight="1">
      <c r="E70" s="6"/>
    </row>
    <row r="71" spans="1:18" ht="14.25" customHeight="1">
      <c r="E71" s="6"/>
    </row>
    <row r="72" spans="1:18" ht="14.25" customHeight="1">
      <c r="B72" s="1"/>
      <c r="E72" s="6"/>
    </row>
    <row r="73" spans="1:18" ht="14.25" customHeight="1">
      <c r="B73" s="1"/>
      <c r="E73" s="6"/>
    </row>
    <row r="74" spans="1:18" ht="14.25" customHeight="1">
      <c r="B74" s="1"/>
      <c r="E74" s="6"/>
    </row>
  </sheetData>
  <mergeCells count="5">
    <mergeCell ref="A1:R1"/>
    <mergeCell ref="A2:R2"/>
    <mergeCell ref="A3:R3"/>
    <mergeCell ref="A4:R4"/>
    <mergeCell ref="E35:K35"/>
  </mergeCells>
  <phoneticPr fontId="0" type="noConversion"/>
  <printOptions horizontalCentered="1"/>
  <pageMargins left="0.28000000000000003" right="0.28000000000000003" top="0.7" bottom="0.2" header="0.5" footer="0.3"/>
  <pageSetup scale="74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1359</vt:lpstr>
      <vt:lpstr>'1359'!Print_Area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2017-04-06T14:55:34Z</cp:lastPrinted>
  <dcterms:created xsi:type="dcterms:W3CDTF">1998-07-22T12:50:39Z</dcterms:created>
  <dcterms:modified xsi:type="dcterms:W3CDTF">2017-04-13T19:34:00Z</dcterms:modified>
</cp:coreProperties>
</file>