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471 Patriots ($5)\PS\"/>
    </mc:Choice>
  </mc:AlternateContent>
  <bookViews>
    <workbookView xWindow="0" yWindow="0" windowWidth="25200" windowHeight="11760" tabRatio="601"/>
  </bookViews>
  <sheets>
    <sheet name="1471" sheetId="1" r:id="rId1"/>
  </sheets>
  <definedNames>
    <definedName name="_xlnm.Print_Area" localSheetId="0">'1471'!$A$1:$R$44</definedName>
  </definedNames>
  <calcPr calcId="152511"/>
</workbook>
</file>

<file path=xl/calcChain.xml><?xml version="1.0" encoding="utf-8"?>
<calcChain xmlns="http://schemas.openxmlformats.org/spreadsheetml/2006/main">
  <c r="C52" i="1" l="1"/>
  <c r="C53" i="1"/>
  <c r="C54" i="1"/>
  <c r="C55" i="1"/>
  <c r="C56" i="1"/>
  <c r="C57" i="1"/>
  <c r="C58" i="1"/>
  <c r="C59" i="1"/>
  <c r="K32" i="1"/>
  <c r="E32" i="1" s="1"/>
  <c r="M32" i="1" l="1"/>
  <c r="K44" i="1" l="1"/>
  <c r="S52" i="1" l="1"/>
  <c r="S53" i="1"/>
  <c r="S54" i="1"/>
  <c r="S55" i="1"/>
  <c r="S56" i="1"/>
  <c r="S57" i="1"/>
  <c r="S58" i="1"/>
  <c r="S59" i="1"/>
  <c r="A52" i="1"/>
  <c r="A53" i="1"/>
  <c r="A54" i="1"/>
  <c r="A55" i="1"/>
  <c r="A56" i="1"/>
  <c r="A57" i="1"/>
  <c r="A58" i="1"/>
  <c r="A59" i="1"/>
  <c r="O59" i="1" l="1"/>
  <c r="R59" i="1" l="1"/>
  <c r="G59" i="1"/>
  <c r="K59" i="1"/>
  <c r="P60" i="1"/>
  <c r="M60" i="1"/>
  <c r="I60" i="1"/>
  <c r="E60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I19" i="1"/>
  <c r="T59" i="1" s="1"/>
  <c r="V59" i="1" s="1"/>
  <c r="E34" i="1"/>
  <c r="O56" i="1" l="1"/>
  <c r="K57" i="1"/>
  <c r="G58" i="1"/>
  <c r="M34" i="1"/>
  <c r="A51" i="1"/>
  <c r="K56" i="1" l="1"/>
  <c r="G56" i="1"/>
  <c r="G57" i="1"/>
  <c r="R58" i="1"/>
  <c r="O58" i="1"/>
  <c r="R57" i="1"/>
  <c r="K58" i="1"/>
  <c r="O57" i="1"/>
  <c r="R56" i="1"/>
  <c r="I44" i="1" l="1"/>
  <c r="C36" i="1" l="1"/>
  <c r="G35" i="1" l="1"/>
  <c r="G37" i="1" s="1"/>
  <c r="E36" i="1"/>
  <c r="M36" i="1"/>
  <c r="R52" i="1"/>
  <c r="K53" i="1"/>
  <c r="K54" i="1"/>
  <c r="R55" i="1"/>
  <c r="C51" i="1"/>
  <c r="G51" i="1" s="1"/>
  <c r="K9" i="1"/>
  <c r="I11" i="1"/>
  <c r="E42" i="1"/>
  <c r="E41" i="1"/>
  <c r="E40" i="1"/>
  <c r="S51" i="1"/>
  <c r="G6" i="1"/>
  <c r="K31" i="1" l="1"/>
  <c r="K33" i="1"/>
  <c r="K28" i="1"/>
  <c r="E28" i="1" s="1"/>
  <c r="K29" i="1"/>
  <c r="K30" i="1"/>
  <c r="K26" i="1"/>
  <c r="E26" i="1" s="1"/>
  <c r="K25" i="1"/>
  <c r="E25" i="1" s="1"/>
  <c r="K27" i="1"/>
  <c r="E27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1" i="1"/>
  <c r="K51" i="1"/>
  <c r="G52" i="1"/>
  <c r="K55" i="1"/>
  <c r="I35" i="1"/>
  <c r="I37" i="1" s="1"/>
  <c r="G55" i="1"/>
  <c r="K52" i="1"/>
  <c r="O55" i="1"/>
  <c r="O54" i="1"/>
  <c r="G54" i="1"/>
  <c r="K11" i="1"/>
  <c r="G53" i="1"/>
  <c r="O53" i="1"/>
  <c r="R53" i="1"/>
  <c r="T51" i="1"/>
  <c r="V51" i="1" s="1"/>
  <c r="R54" i="1"/>
  <c r="O52" i="1"/>
  <c r="R51" i="1"/>
  <c r="E33" i="1" l="1"/>
  <c r="M33" i="1"/>
  <c r="K43" i="1"/>
  <c r="E31" i="1"/>
  <c r="M31" i="1"/>
  <c r="M28" i="1"/>
  <c r="M14" i="1"/>
  <c r="G42" i="1"/>
  <c r="M17" i="1"/>
  <c r="E17" i="1"/>
  <c r="E16" i="1"/>
  <c r="E15" i="1"/>
  <c r="E29" i="1"/>
  <c r="M29" i="1"/>
  <c r="E30" i="1"/>
  <c r="M30" i="1"/>
  <c r="E14" i="1"/>
  <c r="E23" i="1"/>
  <c r="M23" i="1"/>
  <c r="G40" i="1"/>
  <c r="E13" i="1"/>
  <c r="G41" i="1"/>
  <c r="M12" i="1"/>
  <c r="E18" i="1"/>
  <c r="E19" i="1"/>
  <c r="M19" i="1"/>
  <c r="M21" i="1"/>
  <c r="E21" i="1"/>
  <c r="M20" i="1"/>
  <c r="E20" i="1"/>
  <c r="K40" i="1"/>
  <c r="K60" i="1"/>
  <c r="R60" i="1"/>
  <c r="G60" i="1"/>
  <c r="O60" i="1"/>
  <c r="K42" i="1"/>
  <c r="G43" i="1"/>
  <c r="K41" i="1"/>
  <c r="M25" i="1"/>
  <c r="K35" i="1"/>
  <c r="K37" i="1" s="1"/>
  <c r="M27" i="1"/>
  <c r="M26" i="1"/>
  <c r="M24" i="1"/>
  <c r="M22" i="1"/>
  <c r="M11" i="1"/>
  <c r="E11" i="1"/>
  <c r="S62" i="1" l="1"/>
  <c r="M35" i="1"/>
  <c r="E35" i="1"/>
  <c r="E37" i="1"/>
  <c r="M37" i="1" l="1"/>
  <c r="K6" i="1" s="1"/>
  <c r="O32" i="1" s="1"/>
  <c r="O17" i="1" l="1"/>
  <c r="O28" i="1"/>
  <c r="O13" i="1"/>
  <c r="O14" i="1"/>
  <c r="O18" i="1"/>
  <c r="O19" i="1"/>
  <c r="O20" i="1"/>
  <c r="O15" i="1"/>
  <c r="O16" i="1"/>
  <c r="O12" i="1"/>
  <c r="O33" i="1"/>
  <c r="O23" i="1"/>
  <c r="O29" i="1"/>
  <c r="O26" i="1"/>
  <c r="O27" i="1"/>
  <c r="O21" i="1"/>
  <c r="O30" i="1"/>
  <c r="O31" i="1"/>
  <c r="O24" i="1"/>
  <c r="O34" i="1"/>
  <c r="O25" i="1"/>
  <c r="O22" i="1"/>
  <c r="O36" i="1"/>
  <c r="R36" i="1" s="1"/>
  <c r="O11" i="1"/>
  <c r="O6" i="1"/>
  <c r="R19" i="1" l="1"/>
  <c r="R27" i="1"/>
  <c r="R34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<sst xmlns="http://schemas.openxmlformats.org/spreadsheetml/2006/main" count="131" uniqueCount="57">
  <si>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</si>
  <si>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</si>
  <si>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</si>
  <si>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</si>
  <si>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</si>
  <si>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</si>
  <si>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</si>
  <si>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</si>
  <si>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</si>
  <si>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</si>
  <si>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</si>
  <si>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</si>
  <si>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</si>
  <si>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</si>
  <si>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</si>
  <si>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</si>
  <si>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</si>
  <si>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</si>
  <si>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</si>
  <si>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</si>
  <si>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</si>
  <si>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</si>
  <si>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</si>
  <si>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</si>
  <si>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</si>
  <si>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</si>
  <si>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</si>
  <si>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</si>
  <si>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</si>
  <si>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</si>
  <si>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</si>
  <si>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</si>
  <si>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</si>
  <si>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</si>
  <si>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</si>
  <si>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</si>
  <si>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</si>
  <si>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</si>
  <si>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</si>
  <si>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$20x5</t>
  </si>
  <si>
    <t>$5x5</t>
  </si>
  <si>
    <t>$10x2</t>
  </si>
  <si>
    <t>$5x2</t>
  </si>
  <si>
    <t>$5x4</t>
  </si>
  <si>
    <t>($50x10) + ($100x4) + ($25x3) + ($10x2) + $5</t>
  </si>
  <si>
    <t>INSTANT GAME 1471 - "PATRIOTS"</t>
  </si>
  <si>
    <t>HELMET = WIN ALL 20 PRIZES</t>
  </si>
  <si>
    <t>($25x2) + $50</t>
  </si>
  <si>
    <t>$5x20 (HELMET)</t>
  </si>
  <si>
    <t>$50x20 (HELMET)</t>
  </si>
  <si>
    <t>($50x6) + ($25x4) + ($10x10) (HELMET)</t>
  </si>
  <si>
    <t>($10x5) + ($25x12) + ($50x3)</t>
  </si>
  <si>
    <t>$25x2</t>
  </si>
  <si>
    <t>$5x10</t>
  </si>
  <si>
    <t>($20x2) + $10</t>
  </si>
  <si>
    <t>($10x2) + $5</t>
  </si>
  <si>
    <t>APRIL 18,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</si>
</sst>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166" fontId="2" fillId="0" borderId="0" xfId="2" applyFont="1"/>
    <xf numFmtId="38" fontId="2" fillId="0" borderId="0" xfId="1" applyNumberFormat="1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166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165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72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6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72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65" fontId="2" fillId="0" borderId="7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6" xfId="0" applyNumberFormat="1" applyFont="1" applyFill="1" applyBorder="1" applyAlignment="1">
      <alignment horizontal="left"/>
    </xf>
    <xf numFmtId="173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65" fontId="6" fillId="0" borderId="5" xfId="0" applyNumberFormat="1" applyFont="1" applyFill="1" applyBorder="1" applyAlignment="1">
      <alignment horizontal="left" vertical="top" wrapText="1"/>
    </xf>
    <xf numFmtId="165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167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5" fontId="6" fillId="2" borderId="5" xfId="0" applyNumberFormat="1" applyFont="1" applyFill="1" applyBorder="1" applyAlignment="1">
      <alignment horizontal="left"/>
    </xf>
    <xf numFmtId="165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167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5" fontId="6" fillId="0" borderId="5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171" fontId="2" fillId="0" borderId="0" xfId="0" applyNumberFormat="1" applyFont="1"/>
    <xf numFmtId="3" fontId="2" fillId="2" borderId="3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9"/>
  <sheetViews>
    <sheetView tabSelected="1" zoomScaleNormal="100" zoomScaleSheetLayoutView="70" workbookViewId="0">
      <selection activeCell="C25" sqref="C25"/>
    </sheetView>
  </sheetViews>
  <sheetFormatPr defaultColWidth="10.7109375" defaultRowHeight="14.25" customHeight="1"/>
  <cols>
    <col min="1" max="1" width="50.42578125" style="1" bestFit="1" customWidth="1"/>
    <col min="2" max="2" width="5.7109375" style="148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0" t="s">
        <v>27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</row>
    <row r="2" spans="1:26" ht="14.25" customHeight="1">
      <c r="A2" s="203" t="s">
        <v>26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5"/>
    </row>
    <row r="3" spans="1:26" ht="14.25" customHeight="1">
      <c r="A3" s="203" t="s">
        <v>45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5"/>
    </row>
    <row r="4" spans="1:26" ht="14.25" customHeight="1">
      <c r="A4" s="206" t="s">
        <v>56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8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M37</f>
        <v>1449300</v>
      </c>
      <c r="L6" s="14"/>
      <c r="M6" s="17" t="s">
        <v>3</v>
      </c>
      <c r="N6" s="14"/>
      <c r="O6" s="18">
        <f>K6/G6</f>
        <v>0.69014285714285717</v>
      </c>
      <c r="P6" s="19"/>
      <c r="Q6" s="6"/>
      <c r="R6" s="9"/>
      <c r="S6" s="198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50">
        <v>5</v>
      </c>
      <c r="B11" s="151">
        <v>1</v>
      </c>
      <c r="C11" s="152">
        <v>5</v>
      </c>
      <c r="D11" s="153"/>
      <c r="E11" s="154">
        <f t="shared" ref="E11:E37" si="0">$A$6/K11</f>
        <v>8.1081081081081088</v>
      </c>
      <c r="F11" s="155"/>
      <c r="G11" s="154">
        <v>9.25</v>
      </c>
      <c r="H11" s="156"/>
      <c r="I11" s="157">
        <f t="shared" ref="I11:I19" si="1">G11*($I$9/$G$9)</f>
        <v>3700</v>
      </c>
      <c r="J11" s="157"/>
      <c r="K11" s="158">
        <f t="shared" ref="K11:K32" si="2">I11*$K$9</f>
        <v>51800</v>
      </c>
      <c r="L11" s="159"/>
      <c r="M11" s="160">
        <f t="shared" ref="M11:M36" si="3">K11*C11</f>
        <v>259000</v>
      </c>
      <c r="N11" s="161"/>
      <c r="O11" s="162">
        <f>(M11/$K$6)</f>
        <v>0.17870696198164632</v>
      </c>
      <c r="P11" s="163"/>
      <c r="Q11" s="164"/>
      <c r="R11" s="165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33.333333333333336</v>
      </c>
      <c r="F12" s="24"/>
      <c r="G12" s="46">
        <v>2.25</v>
      </c>
      <c r="H12" s="15"/>
      <c r="I12" s="47">
        <f t="shared" si="1"/>
        <v>900</v>
      </c>
      <c r="J12" s="47"/>
      <c r="K12" s="28">
        <f t="shared" si="2"/>
        <v>12600</v>
      </c>
      <c r="L12" s="48"/>
      <c r="M12" s="49">
        <f t="shared" si="3"/>
        <v>126000</v>
      </c>
      <c r="N12" s="50"/>
      <c r="O12" s="51">
        <f t="shared" ref="O12:O20" si="4">(M12/$K$6)</f>
        <v>8.6938522045125227E-2</v>
      </c>
      <c r="P12" s="52"/>
      <c r="Q12" s="25"/>
      <c r="R12" s="9"/>
      <c r="S12" s="40"/>
      <c r="V12" s="41"/>
    </row>
    <row r="13" spans="1:26" ht="14.25" customHeight="1">
      <c r="A13" s="42" t="s">
        <v>42</v>
      </c>
      <c r="B13" s="43">
        <v>2</v>
      </c>
      <c r="C13" s="44">
        <v>10</v>
      </c>
      <c r="D13" s="45"/>
      <c r="E13" s="46">
        <f t="shared" si="0"/>
        <v>75</v>
      </c>
      <c r="F13" s="24"/>
      <c r="G13" s="46">
        <v>1</v>
      </c>
      <c r="H13" s="15"/>
      <c r="I13" s="47">
        <f t="shared" si="1"/>
        <v>400</v>
      </c>
      <c r="J13" s="47"/>
      <c r="K13" s="28">
        <f t="shared" si="2"/>
        <v>5600</v>
      </c>
      <c r="L13" s="48"/>
      <c r="M13" s="49">
        <f t="shared" si="3"/>
        <v>56000</v>
      </c>
      <c r="N13" s="50"/>
      <c r="O13" s="51">
        <f t="shared" si="4"/>
        <v>3.8639343131166771E-2</v>
      </c>
      <c r="P13" s="52"/>
      <c r="Q13" s="25"/>
      <c r="R13" s="9"/>
      <c r="S13" s="40"/>
      <c r="V13" s="41"/>
    </row>
    <row r="14" spans="1:26" ht="14.25" customHeight="1">
      <c r="A14" s="166">
        <v>20</v>
      </c>
      <c r="B14" s="167">
        <v>1</v>
      </c>
      <c r="C14" s="168">
        <v>20</v>
      </c>
      <c r="D14" s="169"/>
      <c r="E14" s="170">
        <f t="shared" si="0"/>
        <v>75</v>
      </c>
      <c r="F14" s="171"/>
      <c r="G14" s="170">
        <v>1</v>
      </c>
      <c r="H14" s="172"/>
      <c r="I14" s="173">
        <f t="shared" si="1"/>
        <v>400</v>
      </c>
      <c r="J14" s="173"/>
      <c r="K14" s="174">
        <f t="shared" si="2"/>
        <v>5600</v>
      </c>
      <c r="L14" s="175"/>
      <c r="M14" s="176">
        <f t="shared" si="3"/>
        <v>112000</v>
      </c>
      <c r="N14" s="177"/>
      <c r="O14" s="178">
        <f t="shared" si="4"/>
        <v>7.7278686262333543E-2</v>
      </c>
      <c r="P14" s="179"/>
      <c r="Q14" s="172"/>
      <c r="R14" s="180"/>
      <c r="S14" s="40"/>
      <c r="V14" s="41"/>
    </row>
    <row r="15" spans="1:26" ht="14.25" customHeight="1">
      <c r="A15" s="166" t="s">
        <v>41</v>
      </c>
      <c r="B15" s="167">
        <v>2</v>
      </c>
      <c r="C15" s="168">
        <v>20</v>
      </c>
      <c r="D15" s="169"/>
      <c r="E15" s="170">
        <f t="shared" si="0"/>
        <v>150</v>
      </c>
      <c r="F15" s="171"/>
      <c r="G15" s="170">
        <v>0.5</v>
      </c>
      <c r="H15" s="172"/>
      <c r="I15" s="173">
        <f t="shared" si="1"/>
        <v>200</v>
      </c>
      <c r="J15" s="173"/>
      <c r="K15" s="174">
        <f t="shared" si="2"/>
        <v>2800</v>
      </c>
      <c r="L15" s="175"/>
      <c r="M15" s="176">
        <f t="shared" si="3"/>
        <v>56000</v>
      </c>
      <c r="N15" s="177"/>
      <c r="O15" s="178">
        <f t="shared" si="4"/>
        <v>3.8639343131166771E-2</v>
      </c>
      <c r="P15" s="179"/>
      <c r="Q15" s="172"/>
      <c r="R15" s="180"/>
      <c r="S15" s="40"/>
      <c r="V15" s="41"/>
    </row>
    <row r="16" spans="1:26" ht="14.25" customHeight="1">
      <c r="A16" s="166" t="s">
        <v>43</v>
      </c>
      <c r="B16" s="167">
        <v>4</v>
      </c>
      <c r="C16" s="168">
        <v>20</v>
      </c>
      <c r="D16" s="169"/>
      <c r="E16" s="170">
        <f t="shared" si="0"/>
        <v>50</v>
      </c>
      <c r="F16" s="171"/>
      <c r="G16" s="170">
        <v>1.5</v>
      </c>
      <c r="H16" s="172"/>
      <c r="I16" s="173">
        <f t="shared" si="1"/>
        <v>600</v>
      </c>
      <c r="J16" s="173"/>
      <c r="K16" s="174">
        <f t="shared" si="2"/>
        <v>8400</v>
      </c>
      <c r="L16" s="175"/>
      <c r="M16" s="176">
        <f t="shared" si="3"/>
        <v>168000</v>
      </c>
      <c r="N16" s="177"/>
      <c r="O16" s="178">
        <f t="shared" si="4"/>
        <v>0.11591802939350031</v>
      </c>
      <c r="P16" s="179"/>
      <c r="Q16" s="172"/>
      <c r="R16" s="180"/>
      <c r="S16" s="40"/>
      <c r="V16" s="41"/>
    </row>
    <row r="17" spans="1:22" ht="14.25" customHeight="1">
      <c r="A17" s="42">
        <v>25</v>
      </c>
      <c r="B17" s="43">
        <v>1</v>
      </c>
      <c r="C17" s="44">
        <v>25</v>
      </c>
      <c r="D17" s="45"/>
      <c r="E17" s="46">
        <f t="shared" si="0"/>
        <v>150</v>
      </c>
      <c r="F17" s="24"/>
      <c r="G17" s="46">
        <v>0.5</v>
      </c>
      <c r="H17" s="15"/>
      <c r="I17" s="47">
        <f t="shared" si="1"/>
        <v>200</v>
      </c>
      <c r="J17" s="47"/>
      <c r="K17" s="28">
        <f t="shared" si="2"/>
        <v>2800</v>
      </c>
      <c r="L17" s="48"/>
      <c r="M17" s="49">
        <f t="shared" si="3"/>
        <v>70000</v>
      </c>
      <c r="N17" s="50"/>
      <c r="O17" s="51">
        <f t="shared" si="4"/>
        <v>4.8299178913958463E-2</v>
      </c>
      <c r="P17" s="52"/>
      <c r="Q17" s="25"/>
      <c r="R17" s="9"/>
      <c r="S17" s="40"/>
      <c r="V17" s="41"/>
    </row>
    <row r="18" spans="1:22" ht="14.25" customHeight="1">
      <c r="A18" s="42" t="s">
        <v>55</v>
      </c>
      <c r="B18" s="43">
        <v>3</v>
      </c>
      <c r="C18" s="44">
        <v>25</v>
      </c>
      <c r="D18" s="45"/>
      <c r="E18" s="46">
        <f t="shared" si="0"/>
        <v>150</v>
      </c>
      <c r="F18" s="24"/>
      <c r="G18" s="46">
        <v>0.5</v>
      </c>
      <c r="H18" s="15"/>
      <c r="I18" s="47">
        <f t="shared" si="1"/>
        <v>200</v>
      </c>
      <c r="J18" s="47"/>
      <c r="K18" s="28">
        <f t="shared" si="2"/>
        <v>2800</v>
      </c>
      <c r="L18" s="48"/>
      <c r="M18" s="49">
        <f t="shared" si="3"/>
        <v>70000</v>
      </c>
      <c r="N18" s="50"/>
      <c r="O18" s="51">
        <f t="shared" si="4"/>
        <v>4.8299178913958463E-2</v>
      </c>
      <c r="P18" s="52"/>
      <c r="Q18" s="25"/>
      <c r="R18" s="53" t="s">
        <v>25</v>
      </c>
      <c r="S18" s="40"/>
      <c r="V18" s="41"/>
    </row>
    <row r="19" spans="1:22" ht="14.25" customHeight="1">
      <c r="A19" s="42" t="s">
        <v>40</v>
      </c>
      <c r="B19" s="43">
        <v>5</v>
      </c>
      <c r="C19" s="44">
        <v>25</v>
      </c>
      <c r="D19" s="45"/>
      <c r="E19" s="46">
        <f t="shared" si="0"/>
        <v>75</v>
      </c>
      <c r="F19" s="24"/>
      <c r="G19" s="46">
        <v>1</v>
      </c>
      <c r="H19" s="15"/>
      <c r="I19" s="47">
        <f t="shared" si="1"/>
        <v>400</v>
      </c>
      <c r="J19" s="47"/>
      <c r="K19" s="28">
        <f t="shared" si="2"/>
        <v>5600</v>
      </c>
      <c r="L19" s="48"/>
      <c r="M19" s="49">
        <f t="shared" si="3"/>
        <v>140000</v>
      </c>
      <c r="N19" s="50"/>
      <c r="O19" s="51">
        <f t="shared" si="4"/>
        <v>9.6598357827916925E-2</v>
      </c>
      <c r="P19" s="52"/>
      <c r="Q19" s="25"/>
      <c r="R19" s="53">
        <f>SUM(O11:O19)</f>
        <v>0.72931760160077286</v>
      </c>
      <c r="S19" s="40"/>
      <c r="V19" s="41"/>
    </row>
    <row r="20" spans="1:22" ht="14.25" customHeight="1">
      <c r="A20" s="166">
        <v>50</v>
      </c>
      <c r="B20" s="167">
        <v>1</v>
      </c>
      <c r="C20" s="168">
        <v>50</v>
      </c>
      <c r="D20" s="169"/>
      <c r="E20" s="170">
        <f t="shared" si="0"/>
        <v>588.23529411764707</v>
      </c>
      <c r="F20" s="171"/>
      <c r="G20" s="170" t="s">
        <v>0</v>
      </c>
      <c r="H20" s="172"/>
      <c r="I20" s="173">
        <v>51</v>
      </c>
      <c r="J20" s="173"/>
      <c r="K20" s="174">
        <f t="shared" si="2"/>
        <v>714</v>
      </c>
      <c r="L20" s="175"/>
      <c r="M20" s="176">
        <f t="shared" si="3"/>
        <v>35700</v>
      </c>
      <c r="N20" s="177"/>
      <c r="O20" s="178">
        <f t="shared" si="4"/>
        <v>2.4632581246118817E-2</v>
      </c>
      <c r="P20" s="179"/>
      <c r="Q20" s="172"/>
      <c r="R20" s="180"/>
      <c r="S20" s="54"/>
      <c r="V20" s="41"/>
    </row>
    <row r="21" spans="1:22" ht="14.25" customHeight="1">
      <c r="A21" s="166" t="s">
        <v>52</v>
      </c>
      <c r="B21" s="167">
        <v>2</v>
      </c>
      <c r="C21" s="168">
        <v>50</v>
      </c>
      <c r="D21" s="169"/>
      <c r="E21" s="170">
        <f t="shared" si="0"/>
        <v>1000</v>
      </c>
      <c r="F21" s="171"/>
      <c r="G21" s="170" t="s">
        <v>0</v>
      </c>
      <c r="H21" s="172"/>
      <c r="I21" s="173">
        <v>30</v>
      </c>
      <c r="J21" s="173"/>
      <c r="K21" s="174">
        <f t="shared" si="2"/>
        <v>420</v>
      </c>
      <c r="L21" s="175"/>
      <c r="M21" s="176">
        <f t="shared" si="3"/>
        <v>21000</v>
      </c>
      <c r="N21" s="177"/>
      <c r="O21" s="178">
        <f t="shared" ref="O21:O34" si="5">(M21/$K$6)</f>
        <v>1.4489753674187538E-2</v>
      </c>
      <c r="P21" s="179"/>
      <c r="Q21" s="172"/>
      <c r="R21" s="180"/>
      <c r="S21" s="40"/>
      <c r="V21" s="41"/>
    </row>
    <row r="22" spans="1:22" ht="14.25" customHeight="1">
      <c r="A22" s="166" t="s">
        <v>53</v>
      </c>
      <c r="B22" s="167">
        <v>10</v>
      </c>
      <c r="C22" s="168">
        <v>50</v>
      </c>
      <c r="D22" s="169"/>
      <c r="E22" s="170">
        <f t="shared" si="0"/>
        <v>789.47368421052636</v>
      </c>
      <c r="F22" s="171"/>
      <c r="G22" s="170" t="s">
        <v>0</v>
      </c>
      <c r="H22" s="172"/>
      <c r="I22" s="173">
        <v>38</v>
      </c>
      <c r="J22" s="173"/>
      <c r="K22" s="174">
        <f t="shared" si="2"/>
        <v>532</v>
      </c>
      <c r="L22" s="175"/>
      <c r="M22" s="176">
        <f t="shared" si="3"/>
        <v>26600</v>
      </c>
      <c r="N22" s="177"/>
      <c r="O22" s="178">
        <f t="shared" si="5"/>
        <v>1.8353687987304215E-2</v>
      </c>
      <c r="P22" s="179"/>
      <c r="Q22" s="172"/>
      <c r="R22" s="180"/>
      <c r="S22" s="40"/>
      <c r="V22" s="41"/>
    </row>
    <row r="23" spans="1:22" ht="14.25" customHeight="1">
      <c r="A23" s="166" t="s">
        <v>54</v>
      </c>
      <c r="B23" s="167">
        <v>3</v>
      </c>
      <c r="C23" s="168">
        <v>50</v>
      </c>
      <c r="D23" s="169"/>
      <c r="E23" s="170">
        <f t="shared" si="0"/>
        <v>1000</v>
      </c>
      <c r="F23" s="171"/>
      <c r="G23" s="170" t="s">
        <v>0</v>
      </c>
      <c r="H23" s="172"/>
      <c r="I23" s="173">
        <v>30</v>
      </c>
      <c r="J23" s="173"/>
      <c r="K23" s="174">
        <f t="shared" si="2"/>
        <v>420</v>
      </c>
      <c r="L23" s="175"/>
      <c r="M23" s="176">
        <f t="shared" si="3"/>
        <v>21000</v>
      </c>
      <c r="N23" s="177"/>
      <c r="O23" s="178">
        <f t="shared" si="5"/>
        <v>1.4489753674187538E-2</v>
      </c>
      <c r="P23" s="179"/>
      <c r="Q23" s="172"/>
      <c r="R23" s="180"/>
      <c r="S23" s="40"/>
      <c r="V23" s="41"/>
    </row>
    <row r="24" spans="1:22" ht="14.25" customHeight="1">
      <c r="A24" s="42">
        <v>100</v>
      </c>
      <c r="B24" s="43">
        <v>1</v>
      </c>
      <c r="C24" s="44">
        <v>100</v>
      </c>
      <c r="D24" s="45"/>
      <c r="E24" s="46">
        <f t="shared" si="0"/>
        <v>3000</v>
      </c>
      <c r="F24" s="24"/>
      <c r="G24" s="46" t="s">
        <v>0</v>
      </c>
      <c r="H24" s="15"/>
      <c r="I24" s="47">
        <v>10</v>
      </c>
      <c r="J24" s="47"/>
      <c r="K24" s="28">
        <f t="shared" si="2"/>
        <v>140</v>
      </c>
      <c r="L24" s="48"/>
      <c r="M24" s="49">
        <f t="shared" si="3"/>
        <v>14000</v>
      </c>
      <c r="N24" s="50"/>
      <c r="O24" s="51">
        <f t="shared" si="5"/>
        <v>9.6598357827916929E-3</v>
      </c>
      <c r="P24" s="52"/>
      <c r="Q24" s="25"/>
      <c r="R24" s="9"/>
      <c r="S24" s="40"/>
      <c r="V24" s="41"/>
    </row>
    <row r="25" spans="1:22" ht="15.75">
      <c r="A25" s="149" t="s">
        <v>48</v>
      </c>
      <c r="B25" s="55">
        <v>1</v>
      </c>
      <c r="C25" s="56">
        <v>100</v>
      </c>
      <c r="D25" s="57"/>
      <c r="E25" s="46">
        <f t="shared" si="0"/>
        <v>428.57142857142856</v>
      </c>
      <c r="F25" s="58"/>
      <c r="G25" s="59" t="s">
        <v>0</v>
      </c>
      <c r="H25" s="60"/>
      <c r="I25" s="61">
        <v>70</v>
      </c>
      <c r="J25" s="61"/>
      <c r="K25" s="28">
        <f t="shared" si="2"/>
        <v>980</v>
      </c>
      <c r="L25" s="62"/>
      <c r="M25" s="49">
        <f t="shared" si="3"/>
        <v>98000</v>
      </c>
      <c r="N25" s="63"/>
      <c r="O25" s="51">
        <f t="shared" si="5"/>
        <v>6.7618850479541845E-2</v>
      </c>
      <c r="P25" s="64"/>
      <c r="Q25" s="65"/>
      <c r="R25" s="9"/>
      <c r="S25" s="40"/>
      <c r="V25" s="41"/>
    </row>
    <row r="26" spans="1:22" ht="14.25" customHeight="1">
      <c r="A26" s="42" t="s">
        <v>47</v>
      </c>
      <c r="B26" s="43">
        <v>3</v>
      </c>
      <c r="C26" s="44">
        <v>100</v>
      </c>
      <c r="D26" s="45"/>
      <c r="E26" s="46">
        <f t="shared" si="0"/>
        <v>3000</v>
      </c>
      <c r="F26" s="24"/>
      <c r="G26" s="46" t="s">
        <v>0</v>
      </c>
      <c r="H26" s="15"/>
      <c r="I26" s="47">
        <v>10</v>
      </c>
      <c r="J26" s="47"/>
      <c r="K26" s="28">
        <f t="shared" si="2"/>
        <v>140</v>
      </c>
      <c r="L26" s="48"/>
      <c r="M26" s="49">
        <f t="shared" si="3"/>
        <v>14000</v>
      </c>
      <c r="N26" s="50"/>
      <c r="O26" s="51">
        <f t="shared" si="5"/>
        <v>9.6598357827916929E-3</v>
      </c>
      <c r="P26" s="52"/>
      <c r="Q26" s="25"/>
      <c r="R26" s="53" t="s">
        <v>24</v>
      </c>
      <c r="S26" s="40"/>
      <c r="V26" s="41"/>
    </row>
    <row r="27" spans="1:22" ht="14.25" customHeight="1">
      <c r="A27" s="42" t="s">
        <v>39</v>
      </c>
      <c r="B27" s="43">
        <v>5</v>
      </c>
      <c r="C27" s="44">
        <v>100</v>
      </c>
      <c r="D27" s="45"/>
      <c r="E27" s="46">
        <f t="shared" si="0"/>
        <v>3000</v>
      </c>
      <c r="F27" s="24"/>
      <c r="G27" s="46" t="s">
        <v>0</v>
      </c>
      <c r="H27" s="15"/>
      <c r="I27" s="47">
        <v>10</v>
      </c>
      <c r="J27" s="47"/>
      <c r="K27" s="28">
        <f t="shared" si="2"/>
        <v>140</v>
      </c>
      <c r="L27" s="48"/>
      <c r="M27" s="49">
        <f t="shared" si="3"/>
        <v>14000</v>
      </c>
      <c r="N27" s="50"/>
      <c r="O27" s="51">
        <f t="shared" si="5"/>
        <v>9.6598357827916929E-3</v>
      </c>
      <c r="P27" s="52"/>
      <c r="Q27" s="25"/>
      <c r="R27" s="66">
        <f>SUM(O20:O27)</f>
        <v>0.16856413440971504</v>
      </c>
      <c r="S27" s="40"/>
      <c r="V27" s="41"/>
    </row>
    <row r="28" spans="1:22" ht="14.25" customHeight="1">
      <c r="A28" s="166">
        <v>500</v>
      </c>
      <c r="B28" s="167">
        <v>1</v>
      </c>
      <c r="C28" s="168">
        <v>500</v>
      </c>
      <c r="D28" s="169"/>
      <c r="E28" s="170">
        <f t="shared" si="0"/>
        <v>30000</v>
      </c>
      <c r="F28" s="171"/>
      <c r="G28" s="170" t="s">
        <v>0</v>
      </c>
      <c r="H28" s="172"/>
      <c r="I28" s="173">
        <v>1</v>
      </c>
      <c r="J28" s="173"/>
      <c r="K28" s="174">
        <f t="shared" si="2"/>
        <v>14</v>
      </c>
      <c r="L28" s="175" t="s">
        <v>31</v>
      </c>
      <c r="M28" s="176">
        <f t="shared" si="3"/>
        <v>7000</v>
      </c>
      <c r="N28" s="177"/>
      <c r="O28" s="178">
        <f t="shared" si="5"/>
        <v>4.8299178913958464E-3</v>
      </c>
      <c r="P28" s="179"/>
      <c r="Q28" s="172"/>
      <c r="R28" s="180"/>
      <c r="S28" s="40"/>
      <c r="V28" s="41"/>
    </row>
    <row r="29" spans="1:22" ht="14.25" customHeight="1">
      <c r="A29" s="181" t="s">
        <v>50</v>
      </c>
      <c r="B29" s="167">
        <v>1</v>
      </c>
      <c r="C29" s="168">
        <v>500</v>
      </c>
      <c r="D29" s="169"/>
      <c r="E29" s="170">
        <f t="shared" si="0"/>
        <v>7500</v>
      </c>
      <c r="F29" s="171"/>
      <c r="G29" s="170" t="s">
        <v>0</v>
      </c>
      <c r="H29" s="172"/>
      <c r="I29" s="173">
        <v>4</v>
      </c>
      <c r="J29" s="173"/>
      <c r="K29" s="174">
        <f t="shared" si="2"/>
        <v>56</v>
      </c>
      <c r="L29" s="175" t="s">
        <v>31</v>
      </c>
      <c r="M29" s="176">
        <f t="shared" ref="M29" si="6">K29*C29</f>
        <v>28000</v>
      </c>
      <c r="N29" s="177"/>
      <c r="O29" s="178">
        <f t="shared" ref="O29" si="7">(M29/$K$6)</f>
        <v>1.9319671565583386E-2</v>
      </c>
      <c r="P29" s="179"/>
      <c r="Q29" s="172"/>
      <c r="R29" s="180"/>
      <c r="S29" s="40"/>
      <c r="V29" s="41"/>
    </row>
    <row r="30" spans="1:22" ht="14.25" customHeight="1">
      <c r="A30" s="166" t="s">
        <v>51</v>
      </c>
      <c r="B30" s="197">
        <v>20</v>
      </c>
      <c r="C30" s="168">
        <v>500</v>
      </c>
      <c r="D30" s="169"/>
      <c r="E30" s="170">
        <f t="shared" si="0"/>
        <v>30000</v>
      </c>
      <c r="F30" s="171"/>
      <c r="G30" s="170" t="s">
        <v>0</v>
      </c>
      <c r="H30" s="172"/>
      <c r="I30" s="173">
        <v>1</v>
      </c>
      <c r="J30" s="173"/>
      <c r="K30" s="174">
        <f t="shared" si="2"/>
        <v>14</v>
      </c>
      <c r="L30" s="175" t="s">
        <v>31</v>
      </c>
      <c r="M30" s="176">
        <f t="shared" si="3"/>
        <v>7000</v>
      </c>
      <c r="N30" s="177"/>
      <c r="O30" s="178">
        <f t="shared" si="5"/>
        <v>4.8299178913958464E-3</v>
      </c>
      <c r="P30" s="179"/>
      <c r="Q30" s="172"/>
      <c r="R30" s="180"/>
      <c r="S30" s="40"/>
      <c r="V30" s="41"/>
    </row>
    <row r="31" spans="1:22" ht="14.25" customHeight="1">
      <c r="A31" s="42">
        <v>1000</v>
      </c>
      <c r="B31" s="43">
        <v>1</v>
      </c>
      <c r="C31" s="44">
        <v>1000</v>
      </c>
      <c r="D31" s="45"/>
      <c r="E31" s="46">
        <f t="shared" si="0"/>
        <v>30000</v>
      </c>
      <c r="F31" s="24"/>
      <c r="G31" s="46" t="s">
        <v>0</v>
      </c>
      <c r="H31" s="15"/>
      <c r="I31" s="47">
        <v>1</v>
      </c>
      <c r="J31" s="47"/>
      <c r="K31" s="28">
        <f t="shared" si="2"/>
        <v>14</v>
      </c>
      <c r="L31" s="48" t="s">
        <v>31</v>
      </c>
      <c r="M31" s="49">
        <f t="shared" si="3"/>
        <v>14000</v>
      </c>
      <c r="N31" s="50"/>
      <c r="O31" s="51">
        <f t="shared" si="5"/>
        <v>9.6598357827916929E-3</v>
      </c>
      <c r="P31" s="52"/>
      <c r="Q31" s="25"/>
      <c r="R31" s="9"/>
      <c r="S31" s="40"/>
      <c r="V31" s="41"/>
    </row>
    <row r="32" spans="1:22" ht="14.25" customHeight="1">
      <c r="A32" s="196" t="s">
        <v>49</v>
      </c>
      <c r="B32" s="43">
        <v>1</v>
      </c>
      <c r="C32" s="44">
        <v>1000</v>
      </c>
      <c r="D32" s="45"/>
      <c r="E32" s="46">
        <f t="shared" si="0"/>
        <v>15000</v>
      </c>
      <c r="F32" s="24"/>
      <c r="G32" s="46" t="s">
        <v>0</v>
      </c>
      <c r="H32" s="15"/>
      <c r="I32" s="47">
        <v>2</v>
      </c>
      <c r="J32" s="47"/>
      <c r="K32" s="28">
        <f t="shared" si="2"/>
        <v>28</v>
      </c>
      <c r="L32" s="48" t="s">
        <v>31</v>
      </c>
      <c r="M32" s="49">
        <f t="shared" si="3"/>
        <v>28000</v>
      </c>
      <c r="N32" s="50"/>
      <c r="O32" s="51">
        <f t="shared" si="5"/>
        <v>1.9319671565583386E-2</v>
      </c>
      <c r="P32" s="52"/>
      <c r="Q32" s="25"/>
      <c r="R32" s="9"/>
      <c r="S32" s="40"/>
      <c r="V32" s="41"/>
    </row>
    <row r="33" spans="1:22" ht="14.25" customHeight="1">
      <c r="A33" s="42" t="s">
        <v>44</v>
      </c>
      <c r="B33" s="67">
        <v>20</v>
      </c>
      <c r="C33" s="44">
        <v>1000</v>
      </c>
      <c r="D33" s="45"/>
      <c r="E33" s="46">
        <f t="shared" si="0"/>
        <v>30000</v>
      </c>
      <c r="F33" s="24"/>
      <c r="G33" s="46" t="s">
        <v>0</v>
      </c>
      <c r="H33" s="15"/>
      <c r="I33" s="47">
        <v>1</v>
      </c>
      <c r="J33" s="47"/>
      <c r="K33" s="28">
        <f t="shared" ref="K33" si="8">I33*$K$9</f>
        <v>14</v>
      </c>
      <c r="L33" s="48" t="s">
        <v>31</v>
      </c>
      <c r="M33" s="49">
        <f t="shared" si="3"/>
        <v>14000</v>
      </c>
      <c r="N33" s="50"/>
      <c r="O33" s="51">
        <f t="shared" si="5"/>
        <v>9.6598357827916929E-3</v>
      </c>
      <c r="P33" s="52"/>
      <c r="Q33" s="25"/>
      <c r="R33" s="53" t="s">
        <v>33</v>
      </c>
      <c r="S33" s="40"/>
      <c r="V33" s="41"/>
    </row>
    <row r="34" spans="1:22" ht="14.25" customHeight="1" thickBot="1">
      <c r="A34" s="182">
        <v>10000</v>
      </c>
      <c r="B34" s="183">
        <v>1</v>
      </c>
      <c r="C34" s="184">
        <v>10000</v>
      </c>
      <c r="D34" s="185"/>
      <c r="E34" s="186">
        <f t="shared" si="0"/>
        <v>105000</v>
      </c>
      <c r="F34" s="187"/>
      <c r="G34" s="186" t="s">
        <v>0</v>
      </c>
      <c r="H34" s="188"/>
      <c r="I34" s="189" t="s">
        <v>0</v>
      </c>
      <c r="J34" s="189"/>
      <c r="K34" s="199">
        <v>4</v>
      </c>
      <c r="L34" s="190" t="s">
        <v>31</v>
      </c>
      <c r="M34" s="191">
        <f t="shared" si="3"/>
        <v>40000</v>
      </c>
      <c r="N34" s="192"/>
      <c r="O34" s="193">
        <f t="shared" si="5"/>
        <v>2.7599530807976263E-2</v>
      </c>
      <c r="P34" s="194"/>
      <c r="Q34" s="188"/>
      <c r="R34" s="195">
        <f>SUM(O28:O34)</f>
        <v>9.5218381287518125E-2</v>
      </c>
      <c r="S34" s="40"/>
      <c r="V34" s="41"/>
    </row>
    <row r="35" spans="1:22" ht="14.25" customHeight="1" thickTop="1">
      <c r="A35" s="21"/>
      <c r="B35" s="4"/>
      <c r="C35" s="24" t="s">
        <v>38</v>
      </c>
      <c r="D35" s="14"/>
      <c r="E35" s="68">
        <f t="shared" si="0"/>
        <v>4.1326380005903767</v>
      </c>
      <c r="F35" s="24"/>
      <c r="G35" s="46">
        <f>SUM(G11:G34)</f>
        <v>17.5</v>
      </c>
      <c r="H35" s="28"/>
      <c r="I35" s="47">
        <f>SUM(I11:I34)</f>
        <v>7259</v>
      </c>
      <c r="J35" s="47"/>
      <c r="K35" s="28">
        <f>SUM(K11:K34)</f>
        <v>101630</v>
      </c>
      <c r="L35" s="48"/>
      <c r="M35" s="49">
        <f>SUM(M11:M34)</f>
        <v>1439300</v>
      </c>
      <c r="N35" s="50"/>
      <c r="O35" s="51">
        <f>SUM(O11:O34)</f>
        <v>0.99310011729800618</v>
      </c>
      <c r="P35" s="52" t="s">
        <v>16</v>
      </c>
      <c r="Q35" s="6"/>
      <c r="R35" s="53">
        <f>R19+R27+R34</f>
        <v>0.99310011729800607</v>
      </c>
    </row>
    <row r="36" spans="1:22" ht="14.25" customHeight="1" thickBot="1">
      <c r="A36" s="69" t="s">
        <v>37</v>
      </c>
      <c r="B36" s="70"/>
      <c r="C36" s="71">
        <f>C34</f>
        <v>10000</v>
      </c>
      <c r="D36" s="72"/>
      <c r="E36" s="73">
        <f t="shared" si="0"/>
        <v>420000</v>
      </c>
      <c r="F36" s="74"/>
      <c r="G36" s="73" t="s">
        <v>0</v>
      </c>
      <c r="H36" s="75"/>
      <c r="I36" s="76" t="s">
        <v>0</v>
      </c>
      <c r="J36" s="76"/>
      <c r="K36" s="75">
        <v>1</v>
      </c>
      <c r="L36" s="77"/>
      <c r="M36" s="78">
        <f t="shared" si="3"/>
        <v>10000</v>
      </c>
      <c r="N36" s="79"/>
      <c r="O36" s="80">
        <f t="shared" ref="O36" si="9">(M36/$K$6)</f>
        <v>6.8998827019940657E-3</v>
      </c>
      <c r="P36" s="81"/>
      <c r="Q36" s="82"/>
      <c r="R36" s="83">
        <f>O36</f>
        <v>6.8998827019940657E-3</v>
      </c>
    </row>
    <row r="37" spans="1:22" ht="14.25" customHeight="1" thickTop="1">
      <c r="A37" s="21"/>
      <c r="B37" s="4"/>
      <c r="C37" s="24" t="s">
        <v>15</v>
      </c>
      <c r="D37" s="14"/>
      <c r="E37" s="68">
        <f t="shared" si="0"/>
        <v>4.1325973374265725</v>
      </c>
      <c r="F37" s="24"/>
      <c r="G37" s="46">
        <f>SUM(G35:G36)</f>
        <v>17.5</v>
      </c>
      <c r="H37" s="28"/>
      <c r="I37" s="47">
        <f>SUM(I35:I36)</f>
        <v>7259</v>
      </c>
      <c r="J37" s="47"/>
      <c r="K37" s="28">
        <f>SUM(K35:K36)</f>
        <v>101631</v>
      </c>
      <c r="L37" s="48"/>
      <c r="M37" s="49">
        <f>SUM(M35:M36)</f>
        <v>1449300</v>
      </c>
      <c r="N37" s="50"/>
      <c r="O37" s="51">
        <f>SUM(O35:O36)</f>
        <v>1.0000000000000002</v>
      </c>
      <c r="P37" s="52"/>
      <c r="Q37" s="6"/>
      <c r="R37" s="53">
        <f>SUM(R35:R36)</f>
        <v>1.0000000000000002</v>
      </c>
    </row>
    <row r="38" spans="1:22" s="39" customFormat="1" ht="14.25" customHeight="1">
      <c r="A38" s="21"/>
      <c r="B38" s="84"/>
      <c r="C38" s="85"/>
      <c r="D38" s="86"/>
      <c r="E38" s="87"/>
      <c r="F38" s="85"/>
      <c r="G38" s="87"/>
      <c r="H38" s="88"/>
      <c r="I38" s="89"/>
      <c r="J38" s="89"/>
      <c r="K38" s="89"/>
      <c r="L38" s="90"/>
      <c r="M38" s="91"/>
      <c r="N38" s="92"/>
      <c r="O38" s="93"/>
      <c r="P38" s="93"/>
      <c r="Q38" s="86"/>
      <c r="R38" s="94"/>
    </row>
    <row r="39" spans="1:22" s="39" customFormat="1" ht="14.25" customHeight="1">
      <c r="A39" s="95"/>
      <c r="B39" s="84"/>
      <c r="C39" s="85"/>
      <c r="D39" s="86"/>
      <c r="E39" s="209" t="s">
        <v>32</v>
      </c>
      <c r="F39" s="210"/>
      <c r="G39" s="210"/>
      <c r="H39" s="210"/>
      <c r="I39" s="210"/>
      <c r="J39" s="210"/>
      <c r="K39" s="211"/>
      <c r="L39" s="89"/>
      <c r="M39" s="89"/>
      <c r="N39" s="92"/>
      <c r="O39" s="93"/>
      <c r="P39" s="93"/>
      <c r="Q39" s="86"/>
      <c r="R39" s="94"/>
    </row>
    <row r="40" spans="1:22" s="39" customFormat="1" ht="14.25" customHeight="1">
      <c r="A40" s="96" t="s">
        <v>46</v>
      </c>
      <c r="B40" s="84"/>
      <c r="C40" s="85"/>
      <c r="D40" s="86"/>
      <c r="E40" s="97">
        <f>C11</f>
        <v>5</v>
      </c>
      <c r="F40" s="6" t="s">
        <v>17</v>
      </c>
      <c r="G40" s="98">
        <f>$A$6/SUM(K11:K11)</f>
        <v>8.1081081081081088</v>
      </c>
      <c r="H40" s="99"/>
      <c r="I40" s="100">
        <v>50</v>
      </c>
      <c r="J40" s="6" t="s">
        <v>17</v>
      </c>
      <c r="K40" s="101">
        <f>$A$6/SUM(K20:K23)</f>
        <v>201.34228187919464</v>
      </c>
      <c r="L40" s="102"/>
      <c r="M40" s="103"/>
      <c r="N40" s="92"/>
      <c r="O40" s="93"/>
      <c r="P40" s="93"/>
      <c r="Q40" s="86"/>
      <c r="R40" s="94"/>
    </row>
    <row r="41" spans="1:22" s="39" customFormat="1" ht="14.25" customHeight="1">
      <c r="A41" s="21"/>
      <c r="B41" s="84"/>
      <c r="C41" s="85"/>
      <c r="D41" s="86"/>
      <c r="E41" s="97">
        <f>C12</f>
        <v>10</v>
      </c>
      <c r="F41" s="6" t="s">
        <v>17</v>
      </c>
      <c r="G41" s="98">
        <f>$A$6/SUM(K12:K13)</f>
        <v>23.076923076923077</v>
      </c>
      <c r="H41" s="99"/>
      <c r="I41" s="104">
        <v>100</v>
      </c>
      <c r="J41" s="102" t="s">
        <v>17</v>
      </c>
      <c r="K41" s="101">
        <f>$A$6/SUM(K24:K27)</f>
        <v>300</v>
      </c>
      <c r="L41" s="102"/>
      <c r="M41" s="103"/>
      <c r="N41" s="92"/>
      <c r="O41" s="93"/>
      <c r="P41" s="93"/>
      <c r="Q41" s="86"/>
      <c r="R41" s="94"/>
    </row>
    <row r="42" spans="1:22" s="39" customFormat="1" ht="14.25" customHeight="1">
      <c r="A42" s="105"/>
      <c r="B42" s="84"/>
      <c r="C42" s="85"/>
      <c r="D42" s="86"/>
      <c r="E42" s="97">
        <f>C14</f>
        <v>20</v>
      </c>
      <c r="F42" s="6" t="s">
        <v>17</v>
      </c>
      <c r="G42" s="98">
        <f>$A$6/SUM(K14:K16)</f>
        <v>25</v>
      </c>
      <c r="H42" s="99"/>
      <c r="I42" s="106">
        <v>500</v>
      </c>
      <c r="J42" s="86"/>
      <c r="K42" s="101">
        <f>$A$6/SUM(K28:K30)</f>
        <v>5000</v>
      </c>
      <c r="L42" s="102"/>
      <c r="M42" s="103"/>
      <c r="N42" s="92"/>
      <c r="O42" s="93"/>
      <c r="P42" s="93"/>
      <c r="Q42" s="86"/>
      <c r="R42" s="94"/>
    </row>
    <row r="43" spans="1:22" s="39" customFormat="1" ht="14.25" customHeight="1">
      <c r="A43" s="105"/>
      <c r="B43" s="84"/>
      <c r="C43" s="85"/>
      <c r="D43" s="86"/>
      <c r="E43" s="97">
        <v>25</v>
      </c>
      <c r="F43" s="6" t="s">
        <v>17</v>
      </c>
      <c r="G43" s="98">
        <f>$A$6/SUM(K17:K19)</f>
        <v>37.5</v>
      </c>
      <c r="H43" s="99"/>
      <c r="I43" s="104">
        <v>1000</v>
      </c>
      <c r="J43" s="102" t="s">
        <v>17</v>
      </c>
      <c r="K43" s="101">
        <f>$A$6/SUM(K31:K33)</f>
        <v>7500</v>
      </c>
      <c r="L43" s="102"/>
      <c r="M43" s="103"/>
      <c r="N43" s="92"/>
      <c r="O43" s="93"/>
      <c r="P43" s="93"/>
      <c r="Q43" s="86"/>
      <c r="R43" s="94"/>
    </row>
    <row r="44" spans="1:22" s="39" customFormat="1" ht="14.25" customHeight="1">
      <c r="A44" s="105"/>
      <c r="B44" s="84"/>
      <c r="C44" s="85"/>
      <c r="D44" s="86"/>
      <c r="E44" s="107"/>
      <c r="F44" s="108"/>
      <c r="G44" s="108"/>
      <c r="H44" s="109"/>
      <c r="I44" s="110">
        <f>C34</f>
        <v>10000</v>
      </c>
      <c r="J44" s="111" t="s">
        <v>17</v>
      </c>
      <c r="K44" s="112">
        <f>$A$6/SUM(K34)</f>
        <v>105000</v>
      </c>
      <c r="L44" s="102"/>
      <c r="M44" s="103"/>
      <c r="N44" s="92"/>
      <c r="O44" s="93"/>
      <c r="P44" s="93"/>
      <c r="Q44" s="86"/>
      <c r="R44" s="94"/>
    </row>
    <row r="45" spans="1:22" s="39" customFormat="1" ht="14.25" customHeight="1">
      <c r="A45" s="105"/>
      <c r="B45" s="84"/>
      <c r="C45" s="85"/>
      <c r="D45" s="86"/>
      <c r="E45" s="104"/>
      <c r="F45" s="99"/>
      <c r="G45" s="98"/>
      <c r="H45" s="85"/>
      <c r="I45" s="104"/>
      <c r="J45" s="102"/>
      <c r="K45" s="103"/>
      <c r="L45" s="89"/>
      <c r="M45" s="89"/>
      <c r="N45" s="92"/>
      <c r="O45" s="93"/>
      <c r="P45" s="93"/>
      <c r="Q45" s="86"/>
      <c r="R45" s="94"/>
    </row>
    <row r="46" spans="1:22" ht="14.25" customHeight="1">
      <c r="A46" s="113" t="s">
        <v>18</v>
      </c>
      <c r="B46" s="114" t="s">
        <v>36</v>
      </c>
      <c r="C46" s="6"/>
      <c r="D46" s="6"/>
      <c r="E46" s="115"/>
      <c r="F46" s="116"/>
      <c r="G46" s="117"/>
      <c r="H46" s="99"/>
      <c r="I46" s="102"/>
      <c r="J46" s="102"/>
      <c r="K46" s="102"/>
      <c r="L46" s="118"/>
      <c r="M46" s="119"/>
      <c r="N46" s="120"/>
      <c r="O46" s="52"/>
      <c r="P46" s="52"/>
      <c r="Q46" s="6"/>
      <c r="R46" s="9"/>
    </row>
    <row r="47" spans="1:22" ht="14.25" customHeight="1">
      <c r="A47" s="113" t="s">
        <v>31</v>
      </c>
      <c r="B47" s="114" t="s">
        <v>35</v>
      </c>
      <c r="C47" s="6"/>
      <c r="D47" s="6"/>
      <c r="E47" s="115"/>
      <c r="F47" s="116"/>
      <c r="G47" s="121"/>
      <c r="H47" s="99"/>
      <c r="I47" s="102"/>
      <c r="J47" s="102"/>
      <c r="K47" s="118"/>
      <c r="L47" s="118"/>
      <c r="M47" s="102"/>
      <c r="N47" s="120"/>
      <c r="O47" s="122"/>
      <c r="P47" s="122"/>
      <c r="Q47" s="6"/>
      <c r="R47" s="9"/>
    </row>
    <row r="48" spans="1:22" ht="14.25" customHeight="1">
      <c r="A48" s="113" t="s">
        <v>16</v>
      </c>
      <c r="B48" s="114" t="s">
        <v>19</v>
      </c>
      <c r="C48" s="6"/>
      <c r="D48" s="6"/>
      <c r="E48" s="115"/>
      <c r="F48" s="116"/>
      <c r="G48" s="121"/>
      <c r="H48" s="99"/>
      <c r="I48" s="102"/>
      <c r="J48" s="102"/>
      <c r="K48" s="118"/>
      <c r="L48" s="118"/>
      <c r="M48" s="102"/>
      <c r="N48" s="120"/>
      <c r="O48" s="122"/>
      <c r="P48" s="122"/>
      <c r="Q48" s="6"/>
      <c r="R48" s="9"/>
    </row>
    <row r="49" spans="1:25" ht="14.25" customHeight="1">
      <c r="A49" s="21"/>
      <c r="B49" s="4"/>
      <c r="C49" s="6"/>
      <c r="D49" s="6"/>
      <c r="E49" s="6"/>
      <c r="F49" s="123"/>
      <c r="G49" s="6"/>
      <c r="H49" s="6"/>
      <c r="I49" s="6"/>
      <c r="J49" s="123"/>
      <c r="K49" s="6"/>
      <c r="L49" s="6"/>
      <c r="M49" s="6"/>
      <c r="N49" s="123"/>
      <c r="O49" s="6"/>
      <c r="P49" s="6"/>
      <c r="Q49" s="6"/>
      <c r="R49" s="9"/>
      <c r="Y49" s="115"/>
    </row>
    <row r="50" spans="1:25" ht="14.25" customHeight="1">
      <c r="A50" s="124"/>
      <c r="B50" s="125"/>
      <c r="C50" s="34" t="s">
        <v>8</v>
      </c>
      <c r="D50" s="126"/>
      <c r="E50" s="126"/>
      <c r="F50" s="34" t="s">
        <v>20</v>
      </c>
      <c r="G50" s="126"/>
      <c r="H50" s="126"/>
      <c r="I50" s="126"/>
      <c r="J50" s="34" t="s">
        <v>21</v>
      </c>
      <c r="K50" s="126"/>
      <c r="L50" s="126"/>
      <c r="M50" s="126"/>
      <c r="N50" s="34" t="s">
        <v>22</v>
      </c>
      <c r="O50" s="126"/>
      <c r="P50" s="126"/>
      <c r="Q50" s="34" t="s">
        <v>23</v>
      </c>
      <c r="R50" s="127"/>
      <c r="T50" s="128"/>
      <c r="U50" s="129"/>
      <c r="Y50" s="115"/>
    </row>
    <row r="51" spans="1:25" ht="12.75" customHeight="1">
      <c r="A51" s="42">
        <f t="shared" ref="A51:A59" si="10">A11</f>
        <v>5</v>
      </c>
      <c r="B51" s="43"/>
      <c r="C51" s="12">
        <f>C11</f>
        <v>5</v>
      </c>
      <c r="D51" s="14"/>
      <c r="E51" s="14">
        <v>10</v>
      </c>
      <c r="F51" s="15" t="s">
        <v>17</v>
      </c>
      <c r="G51" s="45">
        <f>E51*C51</f>
        <v>50</v>
      </c>
      <c r="H51" s="14"/>
      <c r="I51" s="14">
        <v>9</v>
      </c>
      <c r="J51" s="15" t="s">
        <v>17</v>
      </c>
      <c r="K51" s="45">
        <f t="shared" ref="K51:K59" si="11">I51*C51</f>
        <v>45</v>
      </c>
      <c r="L51" s="14"/>
      <c r="M51" s="14">
        <v>9</v>
      </c>
      <c r="N51" s="15" t="s">
        <v>17</v>
      </c>
      <c r="O51" s="45">
        <f t="shared" ref="O51:O59" si="12">M51*C51</f>
        <v>45</v>
      </c>
      <c r="P51" s="48">
        <v>9</v>
      </c>
      <c r="Q51" s="15" t="s">
        <v>17</v>
      </c>
      <c r="R51" s="130">
        <f t="shared" ref="R51:R59" si="13">P51*C51</f>
        <v>45</v>
      </c>
      <c r="S51" s="131">
        <f>((M51+I51+E51+P51)*($I$9/$G$9))/4</f>
        <v>3700</v>
      </c>
      <c r="T51" s="131">
        <f t="shared" ref="T51:T59" si="14">I11</f>
        <v>3700</v>
      </c>
      <c r="U51" s="132"/>
      <c r="V51" s="133">
        <f>S51-T51</f>
        <v>0</v>
      </c>
      <c r="Y51" s="115"/>
    </row>
    <row r="52" spans="1:25" ht="12.75" customHeight="1">
      <c r="A52" s="42">
        <f t="shared" si="10"/>
        <v>10</v>
      </c>
      <c r="B52" s="43"/>
      <c r="C52" s="12">
        <f t="shared" ref="C52:C59" si="15">C12</f>
        <v>10</v>
      </c>
      <c r="D52" s="14"/>
      <c r="E52" s="14">
        <v>1</v>
      </c>
      <c r="F52" s="15" t="s">
        <v>17</v>
      </c>
      <c r="G52" s="45">
        <f t="shared" ref="G52:G59" si="16">E52*C52</f>
        <v>10</v>
      </c>
      <c r="H52" s="14"/>
      <c r="I52" s="14">
        <v>3</v>
      </c>
      <c r="J52" s="15" t="s">
        <v>17</v>
      </c>
      <c r="K52" s="45">
        <f t="shared" si="11"/>
        <v>30</v>
      </c>
      <c r="L52" s="14"/>
      <c r="M52" s="14">
        <v>4</v>
      </c>
      <c r="N52" s="15" t="s">
        <v>17</v>
      </c>
      <c r="O52" s="45">
        <f t="shared" si="12"/>
        <v>40</v>
      </c>
      <c r="P52" s="48">
        <v>1</v>
      </c>
      <c r="Q52" s="15" t="s">
        <v>17</v>
      </c>
      <c r="R52" s="130">
        <f t="shared" si="13"/>
        <v>10</v>
      </c>
      <c r="S52" s="131">
        <f t="shared" ref="S52:S59" si="17">((M52+I52+E52+P52)*($I$9/$G$9))/4</f>
        <v>900</v>
      </c>
      <c r="T52" s="131">
        <f t="shared" si="14"/>
        <v>900</v>
      </c>
      <c r="U52" s="132"/>
      <c r="V52" s="133">
        <f t="shared" ref="V52:V59" si="18">S52-T52</f>
        <v>0</v>
      </c>
    </row>
    <row r="53" spans="1:25" ht="12.75" customHeight="1">
      <c r="A53" s="42" t="str">
        <f t="shared" si="10"/>
        <v>$5x2</v>
      </c>
      <c r="B53" s="43"/>
      <c r="C53" s="12">
        <f t="shared" si="15"/>
        <v>10</v>
      </c>
      <c r="D53" s="14"/>
      <c r="E53" s="14">
        <v>1</v>
      </c>
      <c r="F53" s="15" t="s">
        <v>17</v>
      </c>
      <c r="G53" s="45">
        <f t="shared" si="16"/>
        <v>10</v>
      </c>
      <c r="H53" s="14"/>
      <c r="I53" s="14">
        <v>1</v>
      </c>
      <c r="J53" s="15" t="s">
        <v>17</v>
      </c>
      <c r="K53" s="45">
        <f>I53*C53</f>
        <v>10</v>
      </c>
      <c r="L53" s="14"/>
      <c r="M53" s="14">
        <v>1</v>
      </c>
      <c r="N53" s="15" t="s">
        <v>17</v>
      </c>
      <c r="O53" s="45">
        <f>M53*C53</f>
        <v>10</v>
      </c>
      <c r="P53" s="48">
        <v>1</v>
      </c>
      <c r="Q53" s="15" t="s">
        <v>17</v>
      </c>
      <c r="R53" s="130">
        <f t="shared" si="13"/>
        <v>10</v>
      </c>
      <c r="S53" s="131">
        <f t="shared" si="17"/>
        <v>400</v>
      </c>
      <c r="T53" s="131">
        <f t="shared" si="14"/>
        <v>400</v>
      </c>
      <c r="U53" s="132"/>
      <c r="V53" s="133">
        <f t="shared" si="18"/>
        <v>0</v>
      </c>
    </row>
    <row r="54" spans="1:25" ht="12.75" customHeight="1">
      <c r="A54" s="42">
        <f t="shared" si="10"/>
        <v>20</v>
      </c>
      <c r="B54" s="43"/>
      <c r="C54" s="12">
        <f t="shared" si="15"/>
        <v>20</v>
      </c>
      <c r="D54" s="14"/>
      <c r="E54" s="14">
        <v>2</v>
      </c>
      <c r="F54" s="15" t="s">
        <v>17</v>
      </c>
      <c r="G54" s="45">
        <f>E54*C54</f>
        <v>40</v>
      </c>
      <c r="H54" s="14"/>
      <c r="I54" s="14">
        <v>1</v>
      </c>
      <c r="J54" s="15" t="s">
        <v>17</v>
      </c>
      <c r="K54" s="45">
        <f t="shared" si="11"/>
        <v>20</v>
      </c>
      <c r="L54" s="14"/>
      <c r="M54" s="14">
        <v>0</v>
      </c>
      <c r="N54" s="15" t="s">
        <v>17</v>
      </c>
      <c r="O54" s="45">
        <f t="shared" si="12"/>
        <v>0</v>
      </c>
      <c r="P54" s="14">
        <v>1</v>
      </c>
      <c r="Q54" s="15" t="s">
        <v>17</v>
      </c>
      <c r="R54" s="130">
        <f t="shared" si="13"/>
        <v>20</v>
      </c>
      <c r="S54" s="131">
        <f t="shared" si="17"/>
        <v>400</v>
      </c>
      <c r="T54" s="131">
        <f t="shared" si="14"/>
        <v>400</v>
      </c>
      <c r="U54" s="132"/>
      <c r="V54" s="133">
        <f t="shared" si="18"/>
        <v>0</v>
      </c>
    </row>
    <row r="55" spans="1:25" ht="12.75" customHeight="1">
      <c r="A55" s="42" t="str">
        <f t="shared" si="10"/>
        <v>$10x2</v>
      </c>
      <c r="B55" s="43"/>
      <c r="C55" s="12">
        <f t="shared" si="15"/>
        <v>20</v>
      </c>
      <c r="D55" s="14"/>
      <c r="E55" s="14">
        <v>0</v>
      </c>
      <c r="F55" s="15" t="s">
        <v>17</v>
      </c>
      <c r="G55" s="45">
        <f t="shared" si="16"/>
        <v>0</v>
      </c>
      <c r="H55" s="14"/>
      <c r="I55" s="14">
        <v>2</v>
      </c>
      <c r="J55" s="15" t="s">
        <v>17</v>
      </c>
      <c r="K55" s="45">
        <f t="shared" si="11"/>
        <v>40</v>
      </c>
      <c r="L55" s="14"/>
      <c r="M55" s="14">
        <v>0</v>
      </c>
      <c r="N55" s="15" t="s">
        <v>17</v>
      </c>
      <c r="O55" s="45">
        <f t="shared" si="12"/>
        <v>0</v>
      </c>
      <c r="P55" s="14">
        <v>0</v>
      </c>
      <c r="Q55" s="15" t="s">
        <v>17</v>
      </c>
      <c r="R55" s="130">
        <f t="shared" si="13"/>
        <v>0</v>
      </c>
      <c r="S55" s="131">
        <f t="shared" si="17"/>
        <v>200</v>
      </c>
      <c r="T55" s="131">
        <f t="shared" si="14"/>
        <v>200</v>
      </c>
      <c r="U55" s="132"/>
      <c r="V55" s="133">
        <f t="shared" si="18"/>
        <v>0</v>
      </c>
    </row>
    <row r="56" spans="1:25" ht="12.75" customHeight="1">
      <c r="A56" s="42" t="str">
        <f t="shared" si="10"/>
        <v>$5x4</v>
      </c>
      <c r="B56" s="43"/>
      <c r="C56" s="12">
        <f t="shared" si="15"/>
        <v>20</v>
      </c>
      <c r="D56" s="14"/>
      <c r="E56" s="14">
        <v>0</v>
      </c>
      <c r="F56" s="15" t="s">
        <v>17</v>
      </c>
      <c r="G56" s="45">
        <f t="shared" si="16"/>
        <v>0</v>
      </c>
      <c r="H56" s="14"/>
      <c r="I56" s="14">
        <v>1</v>
      </c>
      <c r="J56" s="15" t="s">
        <v>17</v>
      </c>
      <c r="K56" s="45">
        <f t="shared" si="11"/>
        <v>20</v>
      </c>
      <c r="L56" s="14"/>
      <c r="M56" s="14">
        <v>1</v>
      </c>
      <c r="N56" s="15" t="s">
        <v>17</v>
      </c>
      <c r="O56" s="45">
        <f t="shared" si="12"/>
        <v>20</v>
      </c>
      <c r="P56" s="14">
        <v>4</v>
      </c>
      <c r="Q56" s="15" t="s">
        <v>17</v>
      </c>
      <c r="R56" s="130">
        <f t="shared" si="13"/>
        <v>80</v>
      </c>
      <c r="S56" s="131">
        <f t="shared" si="17"/>
        <v>600</v>
      </c>
      <c r="T56" s="131">
        <f t="shared" si="14"/>
        <v>600</v>
      </c>
      <c r="V56" s="133">
        <f t="shared" si="18"/>
        <v>0</v>
      </c>
    </row>
    <row r="57" spans="1:25" ht="12.75" customHeight="1">
      <c r="A57" s="42">
        <f t="shared" si="10"/>
        <v>25</v>
      </c>
      <c r="B57" s="43"/>
      <c r="C57" s="12">
        <f t="shared" si="15"/>
        <v>25</v>
      </c>
      <c r="D57" s="14"/>
      <c r="E57" s="14">
        <v>1</v>
      </c>
      <c r="F57" s="15" t="s">
        <v>17</v>
      </c>
      <c r="G57" s="45">
        <f t="shared" si="16"/>
        <v>25</v>
      </c>
      <c r="H57" s="14"/>
      <c r="I57" s="14">
        <v>0</v>
      </c>
      <c r="J57" s="15" t="s">
        <v>17</v>
      </c>
      <c r="K57" s="45">
        <f t="shared" si="11"/>
        <v>0</v>
      </c>
      <c r="L57" s="14"/>
      <c r="M57" s="14">
        <v>0</v>
      </c>
      <c r="N57" s="15" t="s">
        <v>17</v>
      </c>
      <c r="O57" s="45">
        <f t="shared" si="12"/>
        <v>0</v>
      </c>
      <c r="P57" s="14">
        <v>1</v>
      </c>
      <c r="Q57" s="15" t="s">
        <v>17</v>
      </c>
      <c r="R57" s="130">
        <f t="shared" si="13"/>
        <v>25</v>
      </c>
      <c r="S57" s="131">
        <f t="shared" si="17"/>
        <v>200</v>
      </c>
      <c r="T57" s="131">
        <f t="shared" si="14"/>
        <v>200</v>
      </c>
      <c r="V57" s="133">
        <f t="shared" si="18"/>
        <v>0</v>
      </c>
    </row>
    <row r="58" spans="1:25" ht="12.75" customHeight="1">
      <c r="A58" s="42" t="str">
        <f t="shared" si="10"/>
        <v>($10x2) + $5</v>
      </c>
      <c r="B58" s="43"/>
      <c r="C58" s="12">
        <f t="shared" si="15"/>
        <v>25</v>
      </c>
      <c r="D58" s="14"/>
      <c r="E58" s="14">
        <v>1</v>
      </c>
      <c r="F58" s="15" t="s">
        <v>17</v>
      </c>
      <c r="G58" s="45">
        <f t="shared" si="16"/>
        <v>25</v>
      </c>
      <c r="H58" s="14"/>
      <c r="I58" s="14">
        <v>0</v>
      </c>
      <c r="J58" s="15" t="s">
        <v>17</v>
      </c>
      <c r="K58" s="45">
        <f t="shared" si="11"/>
        <v>0</v>
      </c>
      <c r="L58" s="14"/>
      <c r="M58" s="14">
        <v>1</v>
      </c>
      <c r="N58" s="15" t="s">
        <v>17</v>
      </c>
      <c r="O58" s="45">
        <f t="shared" si="12"/>
        <v>25</v>
      </c>
      <c r="P58" s="14">
        <v>0</v>
      </c>
      <c r="Q58" s="15" t="s">
        <v>17</v>
      </c>
      <c r="R58" s="130">
        <f t="shared" si="13"/>
        <v>0</v>
      </c>
      <c r="S58" s="131">
        <f t="shared" si="17"/>
        <v>200</v>
      </c>
      <c r="T58" s="131">
        <f t="shared" si="14"/>
        <v>200</v>
      </c>
      <c r="V58" s="133">
        <f t="shared" si="18"/>
        <v>0</v>
      </c>
    </row>
    <row r="59" spans="1:25" ht="12.75" customHeight="1">
      <c r="A59" s="134" t="str">
        <f t="shared" si="10"/>
        <v>$5x5</v>
      </c>
      <c r="B59" s="125"/>
      <c r="C59" s="135">
        <f t="shared" si="15"/>
        <v>25</v>
      </c>
      <c r="D59" s="126"/>
      <c r="E59" s="126">
        <v>1</v>
      </c>
      <c r="F59" s="34" t="s">
        <v>17</v>
      </c>
      <c r="G59" s="136">
        <f t="shared" si="16"/>
        <v>25</v>
      </c>
      <c r="H59" s="126"/>
      <c r="I59" s="126">
        <v>1</v>
      </c>
      <c r="J59" s="34" t="s">
        <v>17</v>
      </c>
      <c r="K59" s="136">
        <f t="shared" si="11"/>
        <v>25</v>
      </c>
      <c r="L59" s="126"/>
      <c r="M59" s="126">
        <v>2</v>
      </c>
      <c r="N59" s="34" t="s">
        <v>17</v>
      </c>
      <c r="O59" s="136">
        <f t="shared" si="12"/>
        <v>50</v>
      </c>
      <c r="P59" s="126">
        <v>0</v>
      </c>
      <c r="Q59" s="34" t="s">
        <v>17</v>
      </c>
      <c r="R59" s="137">
        <f t="shared" si="13"/>
        <v>0</v>
      </c>
      <c r="S59" s="131">
        <f t="shared" si="17"/>
        <v>400</v>
      </c>
      <c r="T59" s="131">
        <f t="shared" si="14"/>
        <v>400</v>
      </c>
      <c r="V59" s="133">
        <f t="shared" si="18"/>
        <v>0</v>
      </c>
    </row>
    <row r="60" spans="1:25" ht="12.75" customHeight="1">
      <c r="A60" s="138" t="s">
        <v>28</v>
      </c>
      <c r="B60" s="43"/>
      <c r="C60" s="12"/>
      <c r="D60" s="14"/>
      <c r="E60" s="14">
        <f>SUM(E51:E59)</f>
        <v>17</v>
      </c>
      <c r="F60" s="15"/>
      <c r="G60" s="139">
        <f>SUM(G51:G59)</f>
        <v>185</v>
      </c>
      <c r="H60" s="14"/>
      <c r="I60" s="14">
        <f>SUM(I51:I59)</f>
        <v>18</v>
      </c>
      <c r="J60" s="15"/>
      <c r="K60" s="139">
        <f>SUM(K51:K59)</f>
        <v>190</v>
      </c>
      <c r="L60" s="14"/>
      <c r="M60" s="48">
        <f>SUM(M51:M59)</f>
        <v>18</v>
      </c>
      <c r="N60" s="15"/>
      <c r="O60" s="139">
        <f>SUM(O51:O59)</f>
        <v>190</v>
      </c>
      <c r="P60" s="48">
        <f>SUM(P51:P59)</f>
        <v>17</v>
      </c>
      <c r="Q60" s="15"/>
      <c r="R60" s="140">
        <f>SUM(R51:R59)</f>
        <v>190</v>
      </c>
      <c r="S60" s="131"/>
      <c r="T60" s="131"/>
      <c r="V60" s="133"/>
    </row>
    <row r="61" spans="1:25" ht="12.75" customHeight="1">
      <c r="A61" s="42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31"/>
      <c r="T61" s="131"/>
      <c r="V61" s="133"/>
    </row>
    <row r="62" spans="1:25" ht="12.75" customHeight="1">
      <c r="A62" s="42"/>
      <c r="B62" s="4"/>
      <c r="C62" s="12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41">
        <f>SUM(G60+K60+O60+R60)/4</f>
        <v>188.75</v>
      </c>
      <c r="T62" s="131"/>
      <c r="V62" s="133"/>
    </row>
    <row r="63" spans="1:25" ht="12.75" customHeight="1">
      <c r="A63" s="21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"/>
      <c r="S63" s="131"/>
      <c r="T63" s="131"/>
      <c r="V63" s="133"/>
    </row>
    <row r="64" spans="1:25" ht="14.25" customHeight="1" thickBot="1">
      <c r="A64" s="142"/>
      <c r="B64" s="143"/>
      <c r="C64" s="144"/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5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46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6"/>
      <c r="H66" s="6"/>
      <c r="I66" s="6"/>
      <c r="P66" s="147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23"/>
      <c r="G67" s="6"/>
      <c r="H67" s="6"/>
      <c r="I67" s="8"/>
      <c r="P67" s="6"/>
      <c r="Q67" s="6"/>
      <c r="R67" s="6"/>
      <c r="S67" s="6"/>
    </row>
    <row r="68" spans="1:19" ht="14.25" customHeight="1">
      <c r="A68" s="23"/>
      <c r="B68" s="4"/>
      <c r="C68" s="6"/>
      <c r="D68" s="6"/>
      <c r="E68" s="6"/>
      <c r="F68" s="6"/>
      <c r="G68" s="6"/>
      <c r="H68" s="6"/>
      <c r="I68" s="8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86"/>
      <c r="F69" s="6"/>
      <c r="G69" s="6"/>
      <c r="H69" s="6"/>
      <c r="I69" s="6"/>
      <c r="P69" s="6"/>
      <c r="Q69" s="6"/>
      <c r="R69" s="6"/>
      <c r="S69" s="6"/>
    </row>
    <row r="70" spans="1:19" ht="14.25" customHeight="1">
      <c r="A70" s="6"/>
      <c r="B70" s="4"/>
      <c r="C70" s="6"/>
      <c r="D70" s="6"/>
      <c r="E70" s="6"/>
      <c r="F70" s="6"/>
      <c r="G70" s="8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A71" s="6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E76" s="6"/>
    </row>
    <row r="77" spans="1:19" ht="14.25" customHeight="1">
      <c r="B77" s="1"/>
      <c r="E77" s="6"/>
    </row>
    <row r="78" spans="1:19" ht="14.25" customHeight="1">
      <c r="B78" s="1"/>
      <c r="E78" s="6"/>
    </row>
    <row r="79" spans="1:19" ht="14.25" customHeight="1">
      <c r="B79" s="1"/>
      <c r="E79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1471</vt:lpstr>
      <vt:lpstr>'1471'!Print_Area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2014-06-23T13:41:46Z</cp:lastPrinted>
  <dcterms:created xsi:type="dcterms:W3CDTF">1998-07-22T12:50:39Z</dcterms:created>
  <dcterms:modified xsi:type="dcterms:W3CDTF">2018-04-18T13:30:28Z</dcterms:modified>
</cp:coreProperties>
</file>