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6 Games\1390 Lucky 13 ($2)\PS\"/>
    </mc:Choice>
  </mc:AlternateContent>
  <bookViews>
    <workbookView xWindow="0" yWindow="0" windowWidth="23970" windowHeight="9300" tabRatio="601"/>
  </bookViews>
  <sheets>
    <sheet name="1390" sheetId="1" r:id="rId1"/>
  </sheets>
  <definedNames>
    <definedName name="_xlnm.Print_Area" localSheetId="0">'1390'!$A$1:$R$35</definedName>
  </definedNames>
  <calcPr calcId="152511"/>
</workbook>
</file>

<file path=xl/calcChain.xml><?xml version="1.0" encoding="utf-8"?>
<calcChain xmlns="http://schemas.openxmlformats.org/spreadsheetml/2006/main">
  <c r="T44" i="1" l="1"/>
  <c r="T45" i="1"/>
  <c r="T46" i="1"/>
  <c r="T47" i="1"/>
  <c r="T48" i="1"/>
  <c r="T49" i="1"/>
  <c r="T50" i="1"/>
  <c r="T51" i="1"/>
  <c r="S44" i="1"/>
  <c r="V44" i="1" s="1"/>
  <c r="S45" i="1"/>
  <c r="V45" i="1" s="1"/>
  <c r="S46" i="1"/>
  <c r="V46" i="1" s="1"/>
  <c r="S47" i="1"/>
  <c r="V47" i="1" s="1"/>
  <c r="S48" i="1"/>
  <c r="V48" i="1" s="1"/>
  <c r="S49" i="1"/>
  <c r="V49" i="1" s="1"/>
  <c r="S50" i="1"/>
  <c r="V50" i="1" s="1"/>
  <c r="S51" i="1"/>
  <c r="V51" i="1" s="1"/>
  <c r="A44" i="1"/>
  <c r="A45" i="1"/>
  <c r="A46" i="1"/>
  <c r="A47" i="1"/>
  <c r="A48" i="1"/>
  <c r="A49" i="1"/>
  <c r="A50" i="1"/>
  <c r="A51" i="1"/>
  <c r="C44" i="1"/>
  <c r="C45" i="1"/>
  <c r="C46" i="1"/>
  <c r="C47" i="1"/>
  <c r="C48" i="1"/>
  <c r="C49" i="1"/>
  <c r="C50" i="1"/>
  <c r="C51" i="1"/>
  <c r="C27" i="1" l="1"/>
  <c r="E24" i="1" l="1"/>
  <c r="O44" i="1" l="1"/>
  <c r="K45" i="1"/>
  <c r="G46" i="1"/>
  <c r="R47" i="1"/>
  <c r="O48" i="1"/>
  <c r="K49" i="1"/>
  <c r="G50" i="1"/>
  <c r="R51" i="1"/>
  <c r="K50" i="1" l="1"/>
  <c r="R44" i="1"/>
  <c r="G51" i="1"/>
  <c r="K46" i="1"/>
  <c r="G47" i="1"/>
  <c r="R48" i="1"/>
  <c r="O45" i="1"/>
  <c r="G49" i="1"/>
  <c r="G45" i="1"/>
  <c r="K48" i="1"/>
  <c r="K44" i="1"/>
  <c r="O51" i="1"/>
  <c r="O47" i="1"/>
  <c r="R50" i="1"/>
  <c r="R46" i="1"/>
  <c r="G48" i="1"/>
  <c r="G44" i="1"/>
  <c r="K51" i="1"/>
  <c r="K47" i="1"/>
  <c r="O50" i="1"/>
  <c r="O46" i="1"/>
  <c r="R49" i="1"/>
  <c r="R45" i="1"/>
  <c r="O49" i="1"/>
  <c r="I34" i="1"/>
  <c r="G34" i="1"/>
  <c r="P52" i="1"/>
  <c r="M52" i="1"/>
  <c r="I52" i="1"/>
  <c r="E52" i="1"/>
  <c r="I33" i="1"/>
  <c r="M24" i="1"/>
  <c r="I18" i="1"/>
  <c r="G26" i="1" l="1"/>
  <c r="G28" i="1" s="1"/>
  <c r="M27" i="1"/>
  <c r="E27" i="1"/>
  <c r="M25" i="1"/>
  <c r="I12" i="1"/>
  <c r="I13" i="1"/>
  <c r="I14" i="1"/>
  <c r="I15" i="1"/>
  <c r="I16" i="1"/>
  <c r="I17" i="1"/>
  <c r="I19" i="1"/>
  <c r="E25" i="1"/>
  <c r="G33" i="1"/>
  <c r="K9" i="1"/>
  <c r="K20" i="1" s="1"/>
  <c r="M20" i="1" s="1"/>
  <c r="S43" i="1"/>
  <c r="C43" i="1"/>
  <c r="K43" i="1" s="1"/>
  <c r="I11" i="1"/>
  <c r="T43" i="1" s="1"/>
  <c r="G32" i="1"/>
  <c r="C35" i="1"/>
  <c r="C34" i="1"/>
  <c r="C32" i="1"/>
  <c r="A42" i="1"/>
  <c r="A43" i="1"/>
  <c r="G6" i="1"/>
  <c r="M23" i="1"/>
  <c r="E23" i="1"/>
  <c r="K21" i="1" l="1"/>
  <c r="M21" i="1" s="1"/>
  <c r="K22" i="1"/>
  <c r="K52" i="1"/>
  <c r="K18" i="1"/>
  <c r="K14" i="1"/>
  <c r="E14" i="1" s="1"/>
  <c r="O43" i="1"/>
  <c r="O52" i="1" s="1"/>
  <c r="G43" i="1"/>
  <c r="G52" i="1" s="1"/>
  <c r="K11" i="1"/>
  <c r="E32" i="1" s="1"/>
  <c r="K16" i="1"/>
  <c r="R43" i="1"/>
  <c r="R52" i="1" s="1"/>
  <c r="K13" i="1"/>
  <c r="K12" i="1"/>
  <c r="E12" i="1" s="1"/>
  <c r="K17" i="1"/>
  <c r="E17" i="1" s="1"/>
  <c r="I26" i="1"/>
  <c r="I28" i="1" s="1"/>
  <c r="K15" i="1"/>
  <c r="E20" i="1"/>
  <c r="K19" i="1"/>
  <c r="E19" i="1" s="1"/>
  <c r="V43" i="1"/>
  <c r="E21" i="1" l="1"/>
  <c r="M14" i="1"/>
  <c r="M18" i="1"/>
  <c r="E18" i="1"/>
  <c r="E22" i="1"/>
  <c r="M22" i="1"/>
  <c r="M17" i="1"/>
  <c r="E34" i="1"/>
  <c r="I32" i="1"/>
  <c r="M12" i="1"/>
  <c r="E33" i="1"/>
  <c r="M16" i="1"/>
  <c r="E16" i="1"/>
  <c r="E11" i="1"/>
  <c r="M11" i="1"/>
  <c r="E15" i="1"/>
  <c r="M15" i="1"/>
  <c r="M13" i="1"/>
  <c r="E13" i="1"/>
  <c r="K26" i="1"/>
  <c r="E26" i="1" s="1"/>
  <c r="M19" i="1"/>
  <c r="E35" i="1"/>
  <c r="T53" i="1"/>
  <c r="M26" i="1" l="1"/>
  <c r="M28" i="1" s="1"/>
  <c r="K6" i="1" s="1"/>
  <c r="K28" i="1"/>
  <c r="E28" i="1" s="1"/>
  <c r="O24" i="1" l="1"/>
  <c r="O21" i="1"/>
  <c r="O22" i="1"/>
  <c r="O11" i="1"/>
  <c r="O18" i="1"/>
  <c r="O13" i="1"/>
  <c r="O19" i="1"/>
  <c r="O25" i="1"/>
  <c r="O6" i="1"/>
  <c r="O16" i="1"/>
  <c r="O15" i="1"/>
  <c r="O14" i="1"/>
  <c r="O23" i="1"/>
  <c r="O17" i="1"/>
  <c r="O12" i="1"/>
  <c r="O27" i="1"/>
  <c r="R27" i="1" s="1"/>
  <c r="O20" i="1"/>
  <c r="R25" i="1" l="1"/>
  <c r="R22" i="1"/>
  <c r="O26" i="1"/>
  <c r="O28" i="1" s="1"/>
  <c r="R19" i="1"/>
  <c r="R26" i="1" l="1"/>
  <c r="R28" i="1" s="1"/>
</calcChain>
</file>

<file path=xl/sharedStrings.xml><?xml version="1.0" encoding="utf-8"?>
<sst xmlns="http://schemas.openxmlformats.org/spreadsheetml/2006/main" count="109" uniqueCount="49">
  <si>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</si>
  <si>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</si>
  <si>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</si>
  <si>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</si>
  <si>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</si>
  <si>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</si>
  <si>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</si>
  <si>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</si>
  <si>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</si>
  <si>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</si>
  <si>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</si>
  <si>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</si>
  <si>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</si>
  <si>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</si>
  <si>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</si>
  <si>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</si>
  <si>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</si>
  <si>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</si>
  <si>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</si>
  <si>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</si>
  <si>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</si>
  <si>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</si>
  <si>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</si>
  <si>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</si>
  <si>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</si>
  <si>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</si>
  <si>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</si>
  <si>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</si>
  <si>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</si>
  <si>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</si>
  <si>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</si>
  <si>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</si>
  <si>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GET:</t>
  </si>
  <si>
    <t># OF</t>
  </si>
  <si>
    <t>WINS</t>
  </si>
  <si>
    <t>SUBTOTAL</t>
  </si>
  <si>
    <t>MID</t>
  </si>
  <si>
    <t>Totals</t>
  </si>
  <si>
    <t>2nd Chance Prize</t>
  </si>
  <si>
    <t>($2x2) + $1</t>
  </si>
  <si>
    <t>($5x5) + ($10x2) + ($2x2) + $1</t>
  </si>
  <si>
    <t xml:space="preserve">$2x5 </t>
  </si>
  <si>
    <t xml:space="preserve">($2x6) + ($1x3) + $5 </t>
  </si>
  <si>
    <t>INSTANT GAME #1390 - "LUCKY 13"</t>
  </si>
  <si>
    <t>$5 + ($2x2) + $1</t>
  </si>
  <si>
    <t>$10 + ($2x5)</t>
  </si>
  <si>
    <t>($10x2) + ($5x6)</t>
  </si>
  <si>
    <t xml:space="preserve">$50x10 </t>
  </si>
  <si>
    <t>OCTOBER 21, 2016 -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</si>
</sst>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1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 applyAlignment="1"/>
    <xf numFmtId="49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4" xfId="0" applyFont="1" applyBorder="1"/>
    <xf numFmtId="3" fontId="2" fillId="0" borderId="4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167" fontId="2" fillId="0" borderId="0" xfId="0" applyNumberFormat="1" applyFont="1" applyBorder="1"/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6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70" fontId="2" fillId="0" borderId="0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8" xfId="0" applyFont="1" applyBorder="1"/>
    <xf numFmtId="0" fontId="4" fillId="0" borderId="0" xfId="0" applyFont="1"/>
    <xf numFmtId="165" fontId="2" fillId="0" borderId="15" xfId="0" applyNumberFormat="1" applyFont="1" applyFill="1" applyBorder="1" applyAlignment="1">
      <alignment horizontal="left"/>
    </xf>
    <xf numFmtId="38" fontId="2" fillId="0" borderId="1" xfId="1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/>
    <xf numFmtId="167" fontId="2" fillId="0" borderId="1" xfId="0" applyNumberFormat="1" applyFont="1" applyFill="1" applyBorder="1" applyAlignment="1">
      <alignment horizontal="left"/>
    </xf>
    <xf numFmtId="164" fontId="2" fillId="0" borderId="1" xfId="0" applyNumberFormat="1" applyFont="1" applyFill="1" applyBorder="1"/>
    <xf numFmtId="10" fontId="2" fillId="0" borderId="1" xfId="0" applyNumberFormat="1" applyFont="1" applyFill="1" applyBorder="1" applyAlignment="1">
      <alignment horizontal="center"/>
    </xf>
    <xf numFmtId="10" fontId="2" fillId="0" borderId="1" xfId="0" applyNumberFormat="1" applyFont="1" applyFill="1" applyBorder="1"/>
    <xf numFmtId="0" fontId="2" fillId="0" borderId="1" xfId="0" applyFont="1" applyFill="1" applyBorder="1"/>
    <xf numFmtId="0" fontId="2" fillId="0" borderId="16" xfId="0" applyFont="1" applyFill="1" applyBorder="1" applyAlignment="1">
      <alignment horizontal="center"/>
    </xf>
    <xf numFmtId="166" fontId="2" fillId="0" borderId="0" xfId="2" applyFont="1"/>
    <xf numFmtId="38" fontId="2" fillId="0" borderId="0" xfId="1" applyNumberFormat="1" applyFont="1"/>
    <xf numFmtId="165" fontId="2" fillId="2" borderId="4" xfId="0" applyNumberFormat="1" applyFont="1" applyFill="1" applyBorder="1" applyAlignment="1">
      <alignment horizontal="left"/>
    </xf>
    <xf numFmtId="164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lef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4" xfId="0" applyFont="1" applyFill="1" applyBorder="1" applyAlignment="1">
      <alignment horizontal="center"/>
    </xf>
    <xf numFmtId="38" fontId="2" fillId="2" borderId="0" xfId="1" applyNumberFormat="1" applyFont="1" applyFill="1" applyBorder="1" applyAlignment="1">
      <alignment horizontal="center"/>
    </xf>
    <xf numFmtId="165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14" xfId="0" applyFont="1" applyFill="1" applyBorder="1" applyAlignment="1">
      <alignment horizontal="center"/>
    </xf>
    <xf numFmtId="38" fontId="3" fillId="2" borderId="0" xfId="1" applyNumberFormat="1" applyFont="1" applyFill="1" applyBorder="1" applyAlignment="1">
      <alignment horizontal="center"/>
    </xf>
    <xf numFmtId="10" fontId="2" fillId="2" borderId="14" xfId="0" applyNumberFormat="1" applyFont="1" applyFill="1" applyBorder="1" applyAlignment="1">
      <alignment horizontal="center"/>
    </xf>
    <xf numFmtId="166" fontId="2" fillId="0" borderId="0" xfId="2" applyFont="1" applyBorder="1"/>
    <xf numFmtId="38" fontId="2" fillId="0" borderId="0" xfId="1" applyNumberFormat="1" applyFont="1" applyBorder="1"/>
    <xf numFmtId="38" fontId="3" fillId="0" borderId="0" xfId="1" applyNumberFormat="1" applyFont="1" applyFill="1" applyBorder="1" applyAlignment="1">
      <alignment horizontal="center"/>
    </xf>
    <xf numFmtId="10" fontId="2" fillId="0" borderId="14" xfId="0" applyNumberFormat="1" applyFont="1" applyFill="1" applyBorder="1" applyAlignment="1">
      <alignment horizontal="center"/>
    </xf>
    <xf numFmtId="0" fontId="2" fillId="2" borderId="14" xfId="0" applyFont="1" applyFill="1" applyBorder="1"/>
    <xf numFmtId="38" fontId="2" fillId="0" borderId="3" xfId="1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right"/>
    </xf>
    <xf numFmtId="171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lef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20" xfId="0" applyNumberFormat="1" applyFont="1" applyFill="1" applyBorder="1" applyAlignment="1">
      <alignment horizontal="center"/>
    </xf>
    <xf numFmtId="166" fontId="2" fillId="0" borderId="0" xfId="2" applyFont="1" applyFill="1" applyBorder="1"/>
    <xf numFmtId="0" fontId="2" fillId="0" borderId="0" xfId="0" applyFont="1" applyFill="1" applyBorder="1"/>
    <xf numFmtId="38" fontId="2" fillId="0" borderId="0" xfId="1" applyNumberFormat="1" applyFont="1" applyFill="1" applyBorder="1"/>
    <xf numFmtId="171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4" xfId="0" applyNumberFormat="1" applyFont="1" applyBorder="1" applyAlignment="1">
      <alignment horizontal="center"/>
    </xf>
    <xf numFmtId="165" fontId="2" fillId="0" borderId="1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71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167" fontId="2" fillId="0" borderId="3" xfId="0" applyNumberFormat="1" applyFont="1" applyBorder="1" applyAlignment="1">
      <alignment horizontal="left"/>
    </xf>
    <xf numFmtId="164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20" xfId="0" applyNumberFormat="1" applyFont="1" applyBorder="1" applyAlignment="1">
      <alignment horizontal="center"/>
    </xf>
    <xf numFmtId="0" fontId="7" fillId="0" borderId="4" xfId="0" applyFont="1" applyBorder="1"/>
    <xf numFmtId="0" fontId="5" fillId="0" borderId="4" xfId="0" applyFont="1" applyBorder="1"/>
    <xf numFmtId="167" fontId="2" fillId="0" borderId="0" xfId="0" applyNumberFormat="1" applyFont="1" applyBorder="1" applyAlignment="1">
      <alignment horizontal="right"/>
    </xf>
    <xf numFmtId="0" fontId="6" fillId="0" borderId="4" xfId="0" applyFont="1" applyBorder="1"/>
    <xf numFmtId="172" fontId="2" fillId="0" borderId="5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72" fontId="2" fillId="0" borderId="0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left"/>
    </xf>
    <xf numFmtId="172" fontId="2" fillId="0" borderId="7" xfId="0" applyNumberFormat="1" applyFont="1" applyBorder="1" applyAlignment="1">
      <alignment horizontal="right"/>
    </xf>
    <xf numFmtId="38" fontId="2" fillId="0" borderId="2" xfId="1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left"/>
    </xf>
    <xf numFmtId="0" fontId="2" fillId="0" borderId="8" xfId="0" applyFont="1" applyBorder="1"/>
    <xf numFmtId="0" fontId="4" fillId="0" borderId="4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4" fillId="0" borderId="14" xfId="0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/>
    <xf numFmtId="165" fontId="2" fillId="0" borderId="4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left"/>
    </xf>
    <xf numFmtId="3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left"/>
    </xf>
    <xf numFmtId="3" fontId="2" fillId="0" borderId="0" xfId="0" applyNumberFormat="1" applyFont="1"/>
    <xf numFmtId="38" fontId="3" fillId="0" borderId="0" xfId="1" applyNumberFormat="1" applyFont="1" applyBorder="1" applyAlignment="1">
      <alignment horizontal="center"/>
    </xf>
    <xf numFmtId="3" fontId="2" fillId="0" borderId="0" xfId="0" applyNumberFormat="1" applyFont="1" applyBorder="1" applyAlignment="1"/>
    <xf numFmtId="164" fontId="2" fillId="0" borderId="2" xfId="0" applyNumberFormat="1" applyFont="1" applyBorder="1" applyAlignment="1">
      <alignment horizontal="center"/>
    </xf>
    <xf numFmtId="165" fontId="2" fillId="0" borderId="15" xfId="0" applyNumberFormat="1" applyFont="1" applyBorder="1" applyAlignment="1">
      <alignment horizontal="right"/>
    </xf>
    <xf numFmtId="172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/>
    <xf numFmtId="172" fontId="2" fillId="0" borderId="16" xfId="0" applyNumberFormat="1" applyFont="1" applyBorder="1" applyAlignment="1">
      <alignment horizontal="left"/>
    </xf>
    <xf numFmtId="173" fontId="2" fillId="0" borderId="0" xfId="0" applyNumberFormat="1" applyFont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73" fontId="3" fillId="0" borderId="0" xfId="0" applyNumberFormat="1" applyFont="1" applyBorder="1"/>
    <xf numFmtId="0" fontId="2" fillId="0" borderId="21" xfId="0" applyFont="1" applyBorder="1"/>
    <xf numFmtId="38" fontId="2" fillId="0" borderId="22" xfId="1" applyNumberFormat="1" applyFont="1" applyBorder="1" applyAlignment="1">
      <alignment horizontal="center"/>
    </xf>
    <xf numFmtId="0" fontId="2" fillId="0" borderId="22" xfId="0" applyFont="1" applyBorder="1"/>
    <xf numFmtId="0" fontId="2" fillId="0" borderId="23" xfId="0" applyFont="1" applyBorder="1"/>
    <xf numFmtId="38" fontId="2" fillId="0" borderId="0" xfId="1" applyNumberFormat="1" applyFont="1" applyAlignment="1">
      <alignment horizontal="center"/>
    </xf>
    <xf numFmtId="165" fontId="2" fillId="0" borderId="19" xfId="0" applyNumberFormat="1" applyFont="1" applyFill="1" applyBorder="1" applyAlignment="1">
      <alignment horizontal="left"/>
    </xf>
    <xf numFmtId="38" fontId="2" fillId="0" borderId="10" xfId="1" applyNumberFormat="1" applyFont="1" applyBorder="1" applyAlignment="1">
      <alignment horizontal="center"/>
    </xf>
    <xf numFmtId="38" fontId="2" fillId="0" borderId="1" xfId="1" applyNumberFormat="1" applyFont="1" applyBorder="1" applyAlignment="1">
      <alignment horizontal="center"/>
    </xf>
    <xf numFmtId="38" fontId="2" fillId="0" borderId="9" xfId="1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1"/>
  <sheetViews>
    <sheetView tabSelected="1" zoomScaleNormal="100" zoomScaleSheetLayoutView="80" workbookViewId="0">
      <selection activeCell="A5" sqref="A5"/>
    </sheetView>
  </sheetViews>
  <sheetFormatPr defaultColWidth="10.7109375" defaultRowHeight="14.25" customHeight="1"/>
  <cols>
    <col min="1" max="1" width="32.140625" style="5" bestFit="1" customWidth="1"/>
    <col min="2" max="2" width="6.28515625" style="187" customWidth="1"/>
    <col min="3" max="3" width="11.5703125" style="5" customWidth="1"/>
    <col min="4" max="4" width="1.7109375" style="5" customWidth="1"/>
    <col min="5" max="5" width="12.28515625" style="5" customWidth="1"/>
    <col min="6" max="6" width="2.140625" style="5" customWidth="1"/>
    <col min="7" max="7" width="15.7109375" style="5" customWidth="1"/>
    <col min="8" max="8" width="1.7109375" style="5" hidden="1" customWidth="1"/>
    <col min="9" max="9" width="11.42578125" style="5" customWidth="1"/>
    <col min="10" max="10" width="2.42578125" style="5" customWidth="1"/>
    <col min="11" max="11" width="13.85546875" style="5" bestFit="1" customWidth="1"/>
    <col min="12" max="12" width="4.42578125" style="5" bestFit="1" customWidth="1"/>
    <col min="13" max="13" width="13.85546875" style="5" bestFit="1" customWidth="1"/>
    <col min="14" max="14" width="2.28515625" style="5" bestFit="1" customWidth="1"/>
    <col min="15" max="15" width="13.140625" style="5" customWidth="1"/>
    <col min="16" max="16" width="4.140625" style="5" bestFit="1" customWidth="1"/>
    <col min="17" max="17" width="2.28515625" style="5" bestFit="1" customWidth="1"/>
    <col min="18" max="18" width="11.140625" style="5" bestFit="1" customWidth="1"/>
    <col min="19" max="19" width="8.85546875" style="5" bestFit="1" customWidth="1"/>
    <col min="20" max="20" width="9.140625" style="5" bestFit="1" customWidth="1"/>
    <col min="21" max="21" width="1.7109375" style="5" customWidth="1"/>
    <col min="22" max="22" width="5.7109375" style="5" bestFit="1" customWidth="1"/>
    <col min="23" max="23" width="1.7109375" style="5" customWidth="1"/>
    <col min="24" max="24" width="7.7109375" style="5" customWidth="1"/>
    <col min="25" max="25" width="14.28515625" style="5" customWidth="1"/>
    <col min="26" max="16384" width="10.7109375" style="5"/>
  </cols>
  <sheetData>
    <row r="1" spans="1:26" ht="14.25" customHeight="1">
      <c r="A1" s="192" t="s">
        <v>26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4"/>
      <c r="S1" s="1"/>
      <c r="T1" s="4"/>
    </row>
    <row r="2" spans="1:26" ht="14.25" customHeight="1">
      <c r="A2" s="195" t="s">
        <v>25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7"/>
      <c r="S2" s="2"/>
      <c r="T2" s="4"/>
    </row>
    <row r="3" spans="1:26" ht="14.25" customHeight="1">
      <c r="A3" s="195" t="s">
        <v>43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7"/>
      <c r="S3" s="2"/>
      <c r="T3" s="4"/>
      <c r="U3" s="6"/>
      <c r="V3" s="6"/>
      <c r="W3" s="6"/>
      <c r="X3" s="6"/>
      <c r="Y3" s="6"/>
    </row>
    <row r="4" spans="1:26" ht="14.25" customHeight="1">
      <c r="A4" s="198" t="s">
        <v>48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00"/>
      <c r="S4" s="3"/>
      <c r="T4" s="4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R5" s="12"/>
    </row>
    <row r="6" spans="1:26" ht="14.25" customHeight="1">
      <c r="A6" s="13">
        <v>500000</v>
      </c>
      <c r="B6" s="8"/>
      <c r="C6" s="14">
        <v>2</v>
      </c>
      <c r="D6" s="15"/>
      <c r="E6" s="4" t="s">
        <v>1</v>
      </c>
      <c r="F6" s="4"/>
      <c r="G6" s="16">
        <f>A6*C6</f>
        <v>1000000</v>
      </c>
      <c r="H6" s="14" t="s">
        <v>0</v>
      </c>
      <c r="I6" s="17" t="s">
        <v>2</v>
      </c>
      <c r="J6" s="4"/>
      <c r="K6" s="18">
        <f>M28</f>
        <v>640250</v>
      </c>
      <c r="L6" s="4"/>
      <c r="M6" s="17" t="s">
        <v>3</v>
      </c>
      <c r="N6" s="4"/>
      <c r="O6" s="19">
        <f>K6/G6</f>
        <v>0.64024999999999999</v>
      </c>
      <c r="P6" s="19"/>
      <c r="Q6" s="4"/>
      <c r="R6" s="12"/>
      <c r="Y6" s="20"/>
    </row>
    <row r="7" spans="1:26" ht="14.25" customHeight="1">
      <c r="A7" s="21"/>
      <c r="B7" s="22"/>
      <c r="C7" s="23"/>
      <c r="D7" s="23"/>
      <c r="E7" s="23"/>
      <c r="F7" s="23"/>
      <c r="G7" s="24"/>
      <c r="H7" s="24"/>
      <c r="I7" s="24"/>
      <c r="J7" s="25"/>
      <c r="K7" s="23"/>
      <c r="L7" s="24"/>
      <c r="M7" s="23"/>
      <c r="N7" s="23"/>
      <c r="O7" s="23"/>
      <c r="P7" s="23"/>
      <c r="Q7" s="25"/>
      <c r="R7" s="26"/>
    </row>
    <row r="8" spans="1:26" ht="14.25" customHeight="1">
      <c r="A8" s="27"/>
      <c r="B8" s="8"/>
      <c r="C8" s="17"/>
      <c r="D8" s="17"/>
      <c r="E8" s="28"/>
      <c r="F8" s="28"/>
      <c r="G8" s="29" t="s">
        <v>4</v>
      </c>
      <c r="H8" s="4"/>
      <c r="I8" s="29" t="s">
        <v>4</v>
      </c>
      <c r="J8" s="29"/>
      <c r="K8" s="29" t="s">
        <v>4</v>
      </c>
      <c r="L8" s="29"/>
      <c r="M8" s="4"/>
      <c r="N8" s="4"/>
      <c r="O8" s="29" t="s">
        <v>5</v>
      </c>
      <c r="P8" s="29"/>
      <c r="Q8" s="4"/>
      <c r="R8" s="12"/>
      <c r="Y8" s="30"/>
      <c r="Z8" s="31"/>
    </row>
    <row r="9" spans="1:26" ht="14.25" customHeight="1">
      <c r="A9" s="27"/>
      <c r="B9" s="29" t="s">
        <v>33</v>
      </c>
      <c r="C9" s="17"/>
      <c r="D9" s="17"/>
      <c r="E9" s="29" t="s">
        <v>6</v>
      </c>
      <c r="F9" s="29"/>
      <c r="G9" s="29">
        <v>100</v>
      </c>
      <c r="H9" s="29"/>
      <c r="I9" s="32">
        <v>50000</v>
      </c>
      <c r="J9" s="32"/>
      <c r="K9" s="33">
        <f>A6/I9</f>
        <v>10</v>
      </c>
      <c r="L9" s="29"/>
      <c r="M9" s="29" t="s">
        <v>7</v>
      </c>
      <c r="N9" s="29"/>
      <c r="O9" s="29" t="s">
        <v>8</v>
      </c>
      <c r="P9" s="29"/>
      <c r="Q9" s="4"/>
      <c r="R9" s="12"/>
    </row>
    <row r="10" spans="1:26" s="39" customFormat="1" ht="14.25" customHeight="1">
      <c r="A10" s="34" t="s">
        <v>32</v>
      </c>
      <c r="B10" s="35" t="s">
        <v>34</v>
      </c>
      <c r="C10" s="35" t="s">
        <v>9</v>
      </c>
      <c r="D10" s="35"/>
      <c r="E10" s="35" t="s">
        <v>10</v>
      </c>
      <c r="F10" s="35"/>
      <c r="G10" s="35" t="s">
        <v>11</v>
      </c>
      <c r="H10" s="35"/>
      <c r="I10" s="35" t="s">
        <v>12</v>
      </c>
      <c r="J10" s="36"/>
      <c r="K10" s="35" t="s">
        <v>13</v>
      </c>
      <c r="L10" s="37"/>
      <c r="M10" s="35" t="s">
        <v>14</v>
      </c>
      <c r="N10" s="35"/>
      <c r="O10" s="35" t="s">
        <v>15</v>
      </c>
      <c r="P10" s="35"/>
      <c r="Q10" s="36"/>
      <c r="R10" s="38"/>
    </row>
    <row r="11" spans="1:26" ht="14.25" customHeight="1">
      <c r="A11" s="40">
        <v>2</v>
      </c>
      <c r="B11" s="41">
        <v>1</v>
      </c>
      <c r="C11" s="42">
        <v>2</v>
      </c>
      <c r="D11" s="42"/>
      <c r="E11" s="43">
        <f t="shared" ref="E11:E25" si="0">$A$6/K11</f>
        <v>7.2727272727272725</v>
      </c>
      <c r="F11" s="44"/>
      <c r="G11" s="43">
        <v>13.75</v>
      </c>
      <c r="H11" s="45"/>
      <c r="I11" s="46">
        <f t="shared" ref="I11:I19" si="1">G11*($I$9/$G$9)</f>
        <v>6875</v>
      </c>
      <c r="J11" s="47"/>
      <c r="K11" s="46">
        <f t="shared" ref="K11:K22" si="2">I11*$K$9</f>
        <v>68750</v>
      </c>
      <c r="L11" s="48"/>
      <c r="M11" s="49">
        <f t="shared" ref="M11:M25" si="3">K11*C11</f>
        <v>137500</v>
      </c>
      <c r="N11" s="50"/>
      <c r="O11" s="51">
        <f t="shared" ref="O11:O25" si="4">(M11/$K$6)</f>
        <v>0.21475985942991019</v>
      </c>
      <c r="P11" s="52"/>
      <c r="Q11" s="53"/>
      <c r="R11" s="54"/>
      <c r="S11" s="55"/>
      <c r="V11" s="56"/>
    </row>
    <row r="12" spans="1:26" ht="14.25" customHeight="1">
      <c r="A12" s="57">
        <v>5</v>
      </c>
      <c r="B12" s="70">
        <v>1</v>
      </c>
      <c r="C12" s="58">
        <v>5</v>
      </c>
      <c r="D12" s="58"/>
      <c r="E12" s="59">
        <f t="shared" si="0"/>
        <v>44.444444444444443</v>
      </c>
      <c r="F12" s="60"/>
      <c r="G12" s="59">
        <v>2.25</v>
      </c>
      <c r="H12" s="61"/>
      <c r="I12" s="62">
        <f t="shared" si="1"/>
        <v>1125</v>
      </c>
      <c r="J12" s="63"/>
      <c r="K12" s="62">
        <f t="shared" si="2"/>
        <v>11250</v>
      </c>
      <c r="L12" s="64"/>
      <c r="M12" s="65">
        <f t="shared" si="3"/>
        <v>56250</v>
      </c>
      <c r="N12" s="66"/>
      <c r="O12" s="67">
        <f t="shared" si="4"/>
        <v>8.7856306130417811E-2</v>
      </c>
      <c r="P12" s="68"/>
      <c r="Q12" s="61"/>
      <c r="R12" s="69"/>
      <c r="S12" s="55"/>
      <c r="V12" s="56"/>
    </row>
    <row r="13" spans="1:26" ht="14.25" customHeight="1">
      <c r="A13" s="57" t="s">
        <v>39</v>
      </c>
      <c r="B13" s="70">
        <v>3</v>
      </c>
      <c r="C13" s="58">
        <v>5</v>
      </c>
      <c r="D13" s="58"/>
      <c r="E13" s="59">
        <f t="shared" si="0"/>
        <v>28.571428571428573</v>
      </c>
      <c r="F13" s="60"/>
      <c r="G13" s="59">
        <v>3.5</v>
      </c>
      <c r="H13" s="61"/>
      <c r="I13" s="62">
        <f t="shared" si="1"/>
        <v>1750</v>
      </c>
      <c r="J13" s="63"/>
      <c r="K13" s="62">
        <f t="shared" si="2"/>
        <v>17500</v>
      </c>
      <c r="L13" s="64"/>
      <c r="M13" s="65">
        <f t="shared" si="3"/>
        <v>87500</v>
      </c>
      <c r="N13" s="66"/>
      <c r="O13" s="67">
        <f t="shared" si="4"/>
        <v>0.13666536509176103</v>
      </c>
      <c r="P13" s="68"/>
      <c r="Q13" s="61"/>
      <c r="R13" s="69"/>
      <c r="S13" s="55"/>
      <c r="V13" s="56"/>
    </row>
    <row r="14" spans="1:26" ht="14.25" customHeight="1">
      <c r="A14" s="71">
        <v>10</v>
      </c>
      <c r="B14" s="72">
        <v>1</v>
      </c>
      <c r="C14" s="73">
        <v>10</v>
      </c>
      <c r="D14" s="73"/>
      <c r="E14" s="74">
        <f t="shared" si="0"/>
        <v>400</v>
      </c>
      <c r="F14" s="75"/>
      <c r="G14" s="74">
        <v>0.25</v>
      </c>
      <c r="H14" s="76"/>
      <c r="I14" s="77">
        <f t="shared" si="1"/>
        <v>125</v>
      </c>
      <c r="J14" s="78"/>
      <c r="K14" s="77">
        <f t="shared" si="2"/>
        <v>1250</v>
      </c>
      <c r="L14" s="79"/>
      <c r="M14" s="80">
        <f t="shared" si="3"/>
        <v>12500</v>
      </c>
      <c r="N14" s="81"/>
      <c r="O14" s="82">
        <f t="shared" si="4"/>
        <v>1.952362358453729E-2</v>
      </c>
      <c r="P14" s="83"/>
      <c r="Q14" s="76"/>
      <c r="R14" s="84"/>
      <c r="S14" s="55"/>
      <c r="V14" s="56"/>
    </row>
    <row r="15" spans="1:26" ht="14.25" customHeight="1">
      <c r="A15" s="71" t="s">
        <v>44</v>
      </c>
      <c r="B15" s="72">
        <v>4</v>
      </c>
      <c r="C15" s="73">
        <v>10</v>
      </c>
      <c r="D15" s="73"/>
      <c r="E15" s="74">
        <f t="shared" si="0"/>
        <v>80</v>
      </c>
      <c r="F15" s="75"/>
      <c r="G15" s="74">
        <v>1.25</v>
      </c>
      <c r="H15" s="76"/>
      <c r="I15" s="77">
        <f t="shared" si="1"/>
        <v>625</v>
      </c>
      <c r="J15" s="78"/>
      <c r="K15" s="77">
        <f t="shared" si="2"/>
        <v>6250</v>
      </c>
      <c r="L15" s="79"/>
      <c r="M15" s="80">
        <f t="shared" si="3"/>
        <v>62500</v>
      </c>
      <c r="N15" s="81"/>
      <c r="O15" s="82">
        <f t="shared" si="4"/>
        <v>9.7618117922686445E-2</v>
      </c>
      <c r="P15" s="83"/>
      <c r="Q15" s="76"/>
      <c r="R15" s="84"/>
      <c r="S15" s="55"/>
      <c r="V15" s="56"/>
    </row>
    <row r="16" spans="1:26" ht="14.25" customHeight="1">
      <c r="A16" s="71" t="s">
        <v>41</v>
      </c>
      <c r="B16" s="72">
        <v>5</v>
      </c>
      <c r="C16" s="73">
        <v>10</v>
      </c>
      <c r="D16" s="73"/>
      <c r="E16" s="74">
        <f t="shared" si="0"/>
        <v>400</v>
      </c>
      <c r="F16" s="75"/>
      <c r="G16" s="74">
        <v>0.25</v>
      </c>
      <c r="H16" s="76"/>
      <c r="I16" s="77">
        <f t="shared" si="1"/>
        <v>125</v>
      </c>
      <c r="J16" s="78"/>
      <c r="K16" s="77">
        <f t="shared" si="2"/>
        <v>1250</v>
      </c>
      <c r="L16" s="79"/>
      <c r="M16" s="80">
        <f t="shared" si="3"/>
        <v>12500</v>
      </c>
      <c r="N16" s="81"/>
      <c r="O16" s="82">
        <f t="shared" si="4"/>
        <v>1.952362358453729E-2</v>
      </c>
      <c r="P16" s="83"/>
      <c r="Q16" s="76"/>
      <c r="R16" s="84"/>
      <c r="S16" s="55"/>
      <c r="V16" s="56"/>
    </row>
    <row r="17" spans="1:22" ht="14.25" customHeight="1">
      <c r="A17" s="57">
        <v>20</v>
      </c>
      <c r="B17" s="70">
        <v>1</v>
      </c>
      <c r="C17" s="58">
        <v>20</v>
      </c>
      <c r="D17" s="58"/>
      <c r="E17" s="59">
        <f t="shared" si="0"/>
        <v>400</v>
      </c>
      <c r="F17" s="60"/>
      <c r="G17" s="59">
        <v>0.25</v>
      </c>
      <c r="H17" s="61"/>
      <c r="I17" s="62">
        <f t="shared" si="1"/>
        <v>125</v>
      </c>
      <c r="J17" s="63"/>
      <c r="K17" s="62">
        <f t="shared" si="2"/>
        <v>1250</v>
      </c>
      <c r="L17" s="64"/>
      <c r="M17" s="65">
        <f t="shared" si="3"/>
        <v>25000</v>
      </c>
      <c r="N17" s="66"/>
      <c r="O17" s="67">
        <f t="shared" si="4"/>
        <v>3.9047247169074581E-2</v>
      </c>
      <c r="P17" s="68"/>
      <c r="Q17" s="61"/>
      <c r="R17" s="69"/>
      <c r="S17" s="55"/>
      <c r="V17" s="56"/>
    </row>
    <row r="18" spans="1:22" ht="14.25" customHeight="1">
      <c r="A18" s="57" t="s">
        <v>42</v>
      </c>
      <c r="B18" s="85">
        <v>10</v>
      </c>
      <c r="C18" s="58">
        <v>20</v>
      </c>
      <c r="D18" s="58"/>
      <c r="E18" s="59">
        <f t="shared" si="0"/>
        <v>133.33333333333334</v>
      </c>
      <c r="F18" s="60"/>
      <c r="G18" s="59">
        <v>0.75</v>
      </c>
      <c r="H18" s="61"/>
      <c r="I18" s="62">
        <f t="shared" si="1"/>
        <v>375</v>
      </c>
      <c r="J18" s="63"/>
      <c r="K18" s="62">
        <f t="shared" si="2"/>
        <v>3750</v>
      </c>
      <c r="L18" s="64"/>
      <c r="M18" s="65">
        <f t="shared" si="3"/>
        <v>75000</v>
      </c>
      <c r="N18" s="66"/>
      <c r="O18" s="67">
        <f t="shared" si="4"/>
        <v>0.11714174150722374</v>
      </c>
      <c r="P18" s="68"/>
      <c r="Q18" s="61"/>
      <c r="R18" s="69" t="s">
        <v>24</v>
      </c>
      <c r="S18" s="55"/>
      <c r="V18" s="56"/>
    </row>
    <row r="19" spans="1:22" ht="14.25" customHeight="1">
      <c r="A19" s="57" t="s">
        <v>45</v>
      </c>
      <c r="B19" s="70">
        <v>6</v>
      </c>
      <c r="C19" s="58">
        <v>20</v>
      </c>
      <c r="D19" s="58"/>
      <c r="E19" s="59">
        <f t="shared" si="0"/>
        <v>400</v>
      </c>
      <c r="F19" s="60"/>
      <c r="G19" s="59">
        <v>0.25</v>
      </c>
      <c r="H19" s="61"/>
      <c r="I19" s="62">
        <f t="shared" si="1"/>
        <v>125</v>
      </c>
      <c r="J19" s="63"/>
      <c r="K19" s="62">
        <f t="shared" si="2"/>
        <v>1250</v>
      </c>
      <c r="L19" s="64"/>
      <c r="M19" s="65">
        <f t="shared" si="3"/>
        <v>25000</v>
      </c>
      <c r="N19" s="66"/>
      <c r="O19" s="67">
        <f t="shared" si="4"/>
        <v>3.9047247169074581E-2</v>
      </c>
      <c r="P19" s="68"/>
      <c r="Q19" s="61"/>
      <c r="R19" s="86">
        <f>SUM(O11:O19)</f>
        <v>0.77118313158922303</v>
      </c>
      <c r="S19" s="87"/>
      <c r="V19" s="56"/>
    </row>
    <row r="20" spans="1:22" s="4" customFormat="1" ht="14.25" customHeight="1">
      <c r="A20" s="71">
        <v>50</v>
      </c>
      <c r="B20" s="72">
        <v>1</v>
      </c>
      <c r="C20" s="73">
        <v>50</v>
      </c>
      <c r="D20" s="73"/>
      <c r="E20" s="74">
        <f t="shared" si="0"/>
        <v>1785.7142857142858</v>
      </c>
      <c r="F20" s="75"/>
      <c r="G20" s="74" t="s">
        <v>0</v>
      </c>
      <c r="H20" s="76"/>
      <c r="I20" s="77">
        <v>28</v>
      </c>
      <c r="J20" s="78"/>
      <c r="K20" s="77">
        <f t="shared" si="2"/>
        <v>280</v>
      </c>
      <c r="L20" s="79"/>
      <c r="M20" s="80">
        <f t="shared" si="3"/>
        <v>14000</v>
      </c>
      <c r="N20" s="81"/>
      <c r="O20" s="82">
        <f t="shared" si="4"/>
        <v>2.1866458414681766E-2</v>
      </c>
      <c r="P20" s="83"/>
      <c r="Q20" s="76"/>
      <c r="R20" s="84"/>
      <c r="S20" s="87"/>
      <c r="V20" s="88"/>
    </row>
    <row r="21" spans="1:22" s="4" customFormat="1" ht="14.25" customHeight="1">
      <c r="A21" s="71" t="s">
        <v>46</v>
      </c>
      <c r="B21" s="72">
        <v>8</v>
      </c>
      <c r="C21" s="73">
        <v>50</v>
      </c>
      <c r="D21" s="73"/>
      <c r="E21" s="74">
        <f t="shared" si="0"/>
        <v>909.09090909090912</v>
      </c>
      <c r="F21" s="75"/>
      <c r="G21" s="74" t="s">
        <v>0</v>
      </c>
      <c r="H21" s="76"/>
      <c r="I21" s="77">
        <v>55</v>
      </c>
      <c r="J21" s="78"/>
      <c r="K21" s="77">
        <f t="shared" si="2"/>
        <v>550</v>
      </c>
      <c r="L21" s="79"/>
      <c r="M21" s="80">
        <f t="shared" si="3"/>
        <v>27500</v>
      </c>
      <c r="N21" s="81"/>
      <c r="O21" s="82">
        <f t="shared" si="4"/>
        <v>4.2951971885982036E-2</v>
      </c>
      <c r="P21" s="83"/>
      <c r="Q21" s="76"/>
      <c r="R21" s="84" t="s">
        <v>36</v>
      </c>
      <c r="S21" s="87"/>
      <c r="V21" s="88"/>
    </row>
    <row r="22" spans="1:22" s="4" customFormat="1" ht="14.25" customHeight="1">
      <c r="A22" s="71" t="s">
        <v>40</v>
      </c>
      <c r="B22" s="89">
        <v>10</v>
      </c>
      <c r="C22" s="73">
        <v>50</v>
      </c>
      <c r="D22" s="73"/>
      <c r="E22" s="74">
        <f t="shared" si="0"/>
        <v>434.78260869565219</v>
      </c>
      <c r="F22" s="75"/>
      <c r="G22" s="74" t="s">
        <v>0</v>
      </c>
      <c r="H22" s="76"/>
      <c r="I22" s="77">
        <v>115</v>
      </c>
      <c r="J22" s="78"/>
      <c r="K22" s="77">
        <f t="shared" si="2"/>
        <v>1150</v>
      </c>
      <c r="L22" s="79"/>
      <c r="M22" s="80">
        <f t="shared" si="3"/>
        <v>57500</v>
      </c>
      <c r="N22" s="81"/>
      <c r="O22" s="82">
        <f t="shared" si="4"/>
        <v>8.9808668488871535E-2</v>
      </c>
      <c r="P22" s="83"/>
      <c r="Q22" s="76"/>
      <c r="R22" s="90">
        <f>SUM(O20:O22)</f>
        <v>0.15462709878953534</v>
      </c>
      <c r="S22" s="87"/>
      <c r="V22" s="88"/>
    </row>
    <row r="23" spans="1:22" s="4" customFormat="1" ht="14.25" customHeight="1">
      <c r="A23" s="57">
        <v>500</v>
      </c>
      <c r="B23" s="70">
        <v>1</v>
      </c>
      <c r="C23" s="58">
        <v>500</v>
      </c>
      <c r="D23" s="58"/>
      <c r="E23" s="59">
        <f t="shared" si="0"/>
        <v>45454.545454545456</v>
      </c>
      <c r="F23" s="60"/>
      <c r="G23" s="59" t="s">
        <v>0</v>
      </c>
      <c r="H23" s="61"/>
      <c r="I23" s="62" t="s">
        <v>0</v>
      </c>
      <c r="J23" s="63"/>
      <c r="K23" s="62">
        <v>11</v>
      </c>
      <c r="L23" s="64" t="s">
        <v>30</v>
      </c>
      <c r="M23" s="65">
        <f t="shared" si="3"/>
        <v>5500</v>
      </c>
      <c r="N23" s="66"/>
      <c r="O23" s="67">
        <f t="shared" si="4"/>
        <v>8.5903943771964072E-3</v>
      </c>
      <c r="P23" s="68"/>
      <c r="Q23" s="61"/>
      <c r="R23" s="91"/>
      <c r="S23" s="87"/>
      <c r="V23" s="88"/>
    </row>
    <row r="24" spans="1:22" s="4" customFormat="1" ht="14.25" customHeight="1">
      <c r="A24" s="57" t="s">
        <v>47</v>
      </c>
      <c r="B24" s="85">
        <v>10</v>
      </c>
      <c r="C24" s="58">
        <v>500</v>
      </c>
      <c r="D24" s="58"/>
      <c r="E24" s="59">
        <f t="shared" si="0"/>
        <v>20833.333333333332</v>
      </c>
      <c r="F24" s="60"/>
      <c r="G24" s="59" t="s">
        <v>0</v>
      </c>
      <c r="H24" s="61"/>
      <c r="I24" s="62" t="s">
        <v>0</v>
      </c>
      <c r="J24" s="63"/>
      <c r="K24" s="62">
        <v>24</v>
      </c>
      <c r="L24" s="64" t="s">
        <v>30</v>
      </c>
      <c r="M24" s="65">
        <f t="shared" si="3"/>
        <v>12000</v>
      </c>
      <c r="N24" s="66"/>
      <c r="O24" s="67">
        <f t="shared" si="4"/>
        <v>1.8742678641155797E-2</v>
      </c>
      <c r="P24" s="68"/>
      <c r="Q24" s="61"/>
      <c r="R24" s="91"/>
      <c r="S24" s="87"/>
      <c r="V24" s="88"/>
    </row>
    <row r="25" spans="1:22" s="107" customFormat="1" ht="14.25" customHeight="1" thickBot="1">
      <c r="A25" s="188">
        <v>5000</v>
      </c>
      <c r="B25" s="92">
        <v>1</v>
      </c>
      <c r="C25" s="93">
        <v>5000</v>
      </c>
      <c r="D25" s="93"/>
      <c r="E25" s="94">
        <f t="shared" si="0"/>
        <v>100000</v>
      </c>
      <c r="F25" s="95"/>
      <c r="G25" s="96" t="s">
        <v>0</v>
      </c>
      <c r="H25" s="97"/>
      <c r="I25" s="98" t="s">
        <v>0</v>
      </c>
      <c r="J25" s="99"/>
      <c r="K25" s="98">
        <v>5</v>
      </c>
      <c r="L25" s="100" t="s">
        <v>30</v>
      </c>
      <c r="M25" s="101">
        <f t="shared" si="3"/>
        <v>25000</v>
      </c>
      <c r="N25" s="102"/>
      <c r="O25" s="103">
        <f t="shared" si="4"/>
        <v>3.9047247169074581E-2</v>
      </c>
      <c r="P25" s="104"/>
      <c r="Q25" s="97"/>
      <c r="R25" s="105">
        <f>SUM(O23:O25)</f>
        <v>6.6380320187426789E-2</v>
      </c>
      <c r="S25" s="106"/>
      <c r="V25" s="108"/>
    </row>
    <row r="26" spans="1:22" ht="14.25" customHeight="1" thickTop="1">
      <c r="A26" s="27"/>
      <c r="B26" s="8"/>
      <c r="C26" s="28" t="s">
        <v>35</v>
      </c>
      <c r="D26" s="4"/>
      <c r="E26" s="109">
        <f>$A$6/K26</f>
        <v>4.3660495983234373</v>
      </c>
      <c r="F26" s="28"/>
      <c r="G26" s="110">
        <f>SUM(G11:G25)</f>
        <v>22.5</v>
      </c>
      <c r="H26" s="32"/>
      <c r="I26" s="32">
        <f>SUM(I11:I25)</f>
        <v>11448</v>
      </c>
      <c r="J26" s="111"/>
      <c r="K26" s="32">
        <f>SUM(K11:K25)</f>
        <v>114520</v>
      </c>
      <c r="L26" s="112"/>
      <c r="M26" s="113">
        <f>SUM(M11:M25)</f>
        <v>635250</v>
      </c>
      <c r="N26" s="114"/>
      <c r="O26" s="115">
        <f>SUM(O11:O25)</f>
        <v>0.9921905505661851</v>
      </c>
      <c r="P26" s="116" t="s">
        <v>27</v>
      </c>
      <c r="Q26" s="4"/>
      <c r="R26" s="117">
        <f>SUM(R11:R25)</f>
        <v>0.9921905505661851</v>
      </c>
    </row>
    <row r="27" spans="1:22" s="4" customFormat="1" ht="14.25" customHeight="1" thickBot="1">
      <c r="A27" s="118" t="s">
        <v>38</v>
      </c>
      <c r="B27" s="119">
        <v>1</v>
      </c>
      <c r="C27" s="120">
        <f>+C25</f>
        <v>5000</v>
      </c>
      <c r="D27" s="120"/>
      <c r="E27" s="121">
        <f t="shared" ref="E27" si="5">$A$6/K27</f>
        <v>500000</v>
      </c>
      <c r="F27" s="122"/>
      <c r="G27" s="123" t="s">
        <v>0</v>
      </c>
      <c r="H27" s="124"/>
      <c r="I27" s="125" t="s">
        <v>0</v>
      </c>
      <c r="J27" s="126"/>
      <c r="K27" s="125">
        <v>1</v>
      </c>
      <c r="L27" s="127"/>
      <c r="M27" s="128">
        <f t="shared" ref="M27" si="6">K27*C27</f>
        <v>5000</v>
      </c>
      <c r="N27" s="129"/>
      <c r="O27" s="130">
        <f t="shared" ref="O27" si="7">(M27/$K$6)</f>
        <v>7.8094494338149158E-3</v>
      </c>
      <c r="P27" s="131"/>
      <c r="Q27" s="124"/>
      <c r="R27" s="132">
        <f>O27</f>
        <v>7.8094494338149158E-3</v>
      </c>
      <c r="S27" s="87"/>
      <c r="V27" s="88"/>
    </row>
    <row r="28" spans="1:22" ht="14.25" customHeight="1" thickTop="1">
      <c r="A28" s="27"/>
      <c r="B28" s="8"/>
      <c r="C28" s="29" t="s">
        <v>16</v>
      </c>
      <c r="D28" s="4"/>
      <c r="E28" s="109">
        <f>$A$6/K28</f>
        <v>4.366011473878153</v>
      </c>
      <c r="F28" s="28"/>
      <c r="G28" s="110">
        <f>G26</f>
        <v>22.5</v>
      </c>
      <c r="H28" s="32"/>
      <c r="I28" s="32">
        <f>I26</f>
        <v>11448</v>
      </c>
      <c r="J28" s="111"/>
      <c r="K28" s="32">
        <f>SUM(K26:K27)</f>
        <v>114521</v>
      </c>
      <c r="L28" s="112"/>
      <c r="M28" s="113">
        <f>SUM(M26:M27)</f>
        <v>640250</v>
      </c>
      <c r="N28" s="114"/>
      <c r="O28" s="115">
        <f>SUM(O26:O27)</f>
        <v>1</v>
      </c>
      <c r="P28" s="116" t="s">
        <v>27</v>
      </c>
      <c r="Q28" s="4"/>
      <c r="R28" s="117">
        <f>SUM(R26:R27)</f>
        <v>1</v>
      </c>
    </row>
    <row r="29" spans="1:22" ht="14.25" customHeight="1">
      <c r="A29" s="133"/>
      <c r="B29" s="8"/>
      <c r="C29" s="28"/>
      <c r="D29" s="4"/>
      <c r="E29" s="109"/>
      <c r="F29" s="28"/>
      <c r="G29" s="110"/>
      <c r="H29" s="32"/>
      <c r="I29" s="32"/>
      <c r="J29" s="111"/>
      <c r="K29" s="32"/>
      <c r="L29" s="112"/>
      <c r="M29" s="113"/>
      <c r="N29" s="114"/>
      <c r="O29" s="115"/>
      <c r="P29" s="116"/>
      <c r="Q29" s="4"/>
      <c r="R29" s="117"/>
    </row>
    <row r="30" spans="1:22" ht="14.25" customHeight="1">
      <c r="A30" s="134"/>
      <c r="B30" s="8"/>
      <c r="C30" s="28"/>
      <c r="D30" s="4"/>
      <c r="E30" s="110"/>
      <c r="F30" s="28"/>
      <c r="G30" s="110"/>
      <c r="H30" s="32"/>
      <c r="I30" s="32"/>
      <c r="J30" s="111"/>
      <c r="K30" s="32"/>
      <c r="L30" s="112"/>
      <c r="M30" s="135"/>
      <c r="N30" s="114"/>
      <c r="O30" s="115"/>
      <c r="P30" s="116"/>
      <c r="Q30" s="4"/>
      <c r="R30" s="117"/>
    </row>
    <row r="31" spans="1:22" ht="14.25" customHeight="1">
      <c r="A31" s="136"/>
      <c r="B31" s="8"/>
      <c r="C31" s="189" t="s">
        <v>29</v>
      </c>
      <c r="D31" s="190"/>
      <c r="E31" s="190"/>
      <c r="F31" s="190"/>
      <c r="G31" s="190"/>
      <c r="H31" s="190"/>
      <c r="I31" s="191"/>
      <c r="J31" s="111"/>
      <c r="K31" s="32"/>
      <c r="L31" s="112"/>
      <c r="M31" s="135"/>
      <c r="N31" s="114"/>
      <c r="O31" s="115"/>
      <c r="P31" s="116"/>
      <c r="Q31" s="4"/>
      <c r="R31" s="117"/>
    </row>
    <row r="32" spans="1:22" ht="14.25" customHeight="1">
      <c r="A32" s="27"/>
      <c r="B32" s="8"/>
      <c r="C32" s="137">
        <f>C11</f>
        <v>2</v>
      </c>
      <c r="D32" s="8" t="s">
        <v>17</v>
      </c>
      <c r="E32" s="138">
        <f>$A$6/SUM(K11)</f>
        <v>7.2727272727272725</v>
      </c>
      <c r="F32" s="4"/>
      <c r="G32" s="139">
        <f>C20</f>
        <v>50</v>
      </c>
      <c r="H32" s="28" t="s">
        <v>17</v>
      </c>
      <c r="I32" s="140">
        <f>$A$6/SUM(K20:K22)</f>
        <v>252.52525252525251</v>
      </c>
      <c r="J32" s="111"/>
      <c r="K32" s="32"/>
      <c r="L32" s="112"/>
      <c r="M32" s="135"/>
      <c r="N32" s="114"/>
      <c r="O32" s="115"/>
      <c r="P32" s="116"/>
      <c r="Q32" s="4"/>
      <c r="R32" s="117"/>
    </row>
    <row r="33" spans="1:25" ht="14.25" customHeight="1">
      <c r="A33" s="27"/>
      <c r="B33" s="8"/>
      <c r="C33" s="137">
        <v>5</v>
      </c>
      <c r="D33" s="8" t="s">
        <v>17</v>
      </c>
      <c r="E33" s="138">
        <f>$A$6/SUM(K12:K13)</f>
        <v>17.391304347826086</v>
      </c>
      <c r="F33" s="4"/>
      <c r="G33" s="139">
        <f>C23</f>
        <v>500</v>
      </c>
      <c r="H33" s="28" t="s">
        <v>17</v>
      </c>
      <c r="I33" s="140">
        <f>$A$6/SUM(K23:K24)</f>
        <v>14285.714285714286</v>
      </c>
      <c r="J33" s="111"/>
      <c r="K33" s="32"/>
      <c r="L33" s="112"/>
      <c r="M33" s="135"/>
      <c r="N33" s="114"/>
      <c r="O33" s="115"/>
      <c r="P33" s="116"/>
      <c r="Q33" s="4"/>
      <c r="R33" s="117"/>
    </row>
    <row r="34" spans="1:25" ht="14.25" customHeight="1">
      <c r="A34" s="27"/>
      <c r="B34" s="8"/>
      <c r="C34" s="137">
        <f>C14</f>
        <v>10</v>
      </c>
      <c r="D34" s="8" t="s">
        <v>17</v>
      </c>
      <c r="E34" s="138">
        <f>$A$6/SUM(K14:K16)</f>
        <v>57.142857142857146</v>
      </c>
      <c r="F34" s="4"/>
      <c r="G34" s="139">
        <f>C25</f>
        <v>5000</v>
      </c>
      <c r="H34" s="4"/>
      <c r="I34" s="140">
        <f>$A$6/SUM(K25)</f>
        <v>100000</v>
      </c>
      <c r="J34" s="111"/>
      <c r="K34" s="32"/>
      <c r="L34" s="112"/>
      <c r="M34" s="135"/>
      <c r="N34" s="114"/>
      <c r="O34" s="115"/>
      <c r="P34" s="116"/>
      <c r="Q34" s="4"/>
      <c r="R34" s="117"/>
    </row>
    <row r="35" spans="1:25" ht="14.25" customHeight="1">
      <c r="A35" s="27"/>
      <c r="B35" s="8"/>
      <c r="C35" s="141">
        <f>C17</f>
        <v>20</v>
      </c>
      <c r="D35" s="142" t="s">
        <v>17</v>
      </c>
      <c r="E35" s="143">
        <f>$A$6/SUM(K17:K19)</f>
        <v>80</v>
      </c>
      <c r="F35" s="36"/>
      <c r="G35" s="36"/>
      <c r="H35" s="36"/>
      <c r="I35" s="144"/>
      <c r="J35" s="111"/>
      <c r="K35" s="32"/>
      <c r="L35" s="112"/>
      <c r="M35" s="135"/>
      <c r="N35" s="114"/>
      <c r="O35" s="115"/>
      <c r="P35" s="116"/>
      <c r="Q35" s="4"/>
      <c r="R35" s="117"/>
    </row>
    <row r="36" spans="1:25" ht="14.25" customHeight="1">
      <c r="A36" s="27"/>
      <c r="B36" s="8"/>
      <c r="C36" s="4"/>
      <c r="D36" s="4"/>
      <c r="E36" s="139"/>
      <c r="F36" s="28"/>
      <c r="G36" s="110"/>
      <c r="H36" s="32"/>
      <c r="I36" s="32"/>
      <c r="J36" s="111"/>
      <c r="K36" s="32"/>
      <c r="L36" s="112"/>
      <c r="M36" s="135"/>
      <c r="N36" s="114"/>
      <c r="O36" s="115"/>
      <c r="P36" s="116"/>
      <c r="Q36" s="4"/>
      <c r="R36" s="117"/>
    </row>
    <row r="37" spans="1:25" s="39" customFormat="1" ht="14.25" customHeight="1">
      <c r="A37" s="145"/>
      <c r="B37" s="146"/>
      <c r="C37" s="147"/>
      <c r="D37" s="148"/>
      <c r="E37" s="149"/>
      <c r="F37" s="147"/>
      <c r="G37" s="149"/>
      <c r="H37" s="150"/>
      <c r="I37" s="151"/>
      <c r="J37" s="151"/>
      <c r="K37" s="151"/>
      <c r="L37" s="152"/>
      <c r="M37" s="153"/>
      <c r="N37" s="154"/>
      <c r="O37" s="155"/>
      <c r="P37" s="155"/>
      <c r="Q37" s="148"/>
      <c r="R37" s="156"/>
    </row>
    <row r="38" spans="1:25" ht="14.25" customHeight="1">
      <c r="A38" s="157" t="s">
        <v>18</v>
      </c>
      <c r="B38" s="158" t="s">
        <v>28</v>
      </c>
      <c r="C38" s="4"/>
      <c r="D38" s="4"/>
      <c r="E38" s="159"/>
      <c r="F38" s="28"/>
      <c r="G38" s="160"/>
      <c r="H38" s="32"/>
      <c r="I38" s="111"/>
      <c r="J38" s="111"/>
      <c r="K38" s="111"/>
      <c r="L38" s="112"/>
      <c r="M38" s="135"/>
      <c r="N38" s="114"/>
      <c r="O38" s="116"/>
      <c r="P38" s="116"/>
      <c r="Q38" s="4"/>
      <c r="R38" s="12"/>
    </row>
    <row r="39" spans="1:25" ht="14.25" customHeight="1">
      <c r="A39" s="157" t="s">
        <v>27</v>
      </c>
      <c r="B39" s="158" t="s">
        <v>19</v>
      </c>
      <c r="C39" s="4"/>
      <c r="D39" s="4"/>
      <c r="E39" s="159"/>
      <c r="F39" s="28"/>
      <c r="G39" s="161"/>
      <c r="H39" s="32"/>
      <c r="I39" s="111"/>
      <c r="J39" s="111"/>
      <c r="K39" s="112"/>
      <c r="L39" s="112"/>
      <c r="M39" s="111"/>
      <c r="N39" s="114"/>
      <c r="O39" s="162"/>
      <c r="P39" s="162"/>
      <c r="Q39" s="4"/>
      <c r="R39" s="12"/>
    </row>
    <row r="40" spans="1:25" ht="14.25" customHeight="1">
      <c r="A40" s="157" t="s">
        <v>30</v>
      </c>
      <c r="B40" s="158" t="s">
        <v>31</v>
      </c>
      <c r="C40" s="4"/>
      <c r="D40" s="4"/>
      <c r="E40" s="159"/>
      <c r="F40" s="28"/>
      <c r="G40" s="161"/>
      <c r="H40" s="32"/>
      <c r="I40" s="111"/>
      <c r="J40" s="111"/>
      <c r="K40" s="112"/>
      <c r="L40" s="112"/>
      <c r="M40" s="111"/>
      <c r="N40" s="114"/>
      <c r="O40" s="162"/>
      <c r="P40" s="162"/>
      <c r="Q40" s="4"/>
      <c r="R40" s="12"/>
    </row>
    <row r="41" spans="1:25" ht="14.25" customHeight="1">
      <c r="A41" s="27"/>
      <c r="B41" s="8"/>
      <c r="C41" s="4"/>
      <c r="D41" s="4"/>
      <c r="E41" s="4"/>
      <c r="F41" s="163"/>
      <c r="G41" s="4"/>
      <c r="H41" s="4"/>
      <c r="I41" s="4"/>
      <c r="J41" s="163"/>
      <c r="K41" s="4"/>
      <c r="L41" s="4"/>
      <c r="M41" s="4"/>
      <c r="N41" s="163"/>
      <c r="O41" s="4"/>
      <c r="P41" s="4"/>
      <c r="Q41" s="4"/>
      <c r="R41" s="12"/>
      <c r="Y41" s="159"/>
    </row>
    <row r="42" spans="1:25" ht="14.25" customHeight="1">
      <c r="A42" s="34" t="str">
        <f>A10</f>
        <v>GET:</v>
      </c>
      <c r="B42" s="142"/>
      <c r="C42" s="35" t="s">
        <v>8</v>
      </c>
      <c r="D42" s="36"/>
      <c r="E42" s="36"/>
      <c r="F42" s="35" t="s">
        <v>20</v>
      </c>
      <c r="G42" s="36"/>
      <c r="H42" s="36"/>
      <c r="I42" s="36"/>
      <c r="J42" s="35" t="s">
        <v>21</v>
      </c>
      <c r="K42" s="36"/>
      <c r="L42" s="36"/>
      <c r="M42" s="36"/>
      <c r="N42" s="35" t="s">
        <v>22</v>
      </c>
      <c r="O42" s="36"/>
      <c r="P42" s="36"/>
      <c r="Q42" s="35" t="s">
        <v>23</v>
      </c>
      <c r="R42" s="38"/>
      <c r="T42" s="164"/>
      <c r="U42" s="165"/>
      <c r="Y42" s="159"/>
    </row>
    <row r="43" spans="1:25" ht="12.75" customHeight="1">
      <c r="A43" s="166">
        <f>A11</f>
        <v>2</v>
      </c>
      <c r="B43" s="8"/>
      <c r="C43" s="14">
        <f>C11</f>
        <v>2</v>
      </c>
      <c r="D43" s="4"/>
      <c r="E43" s="4">
        <v>14</v>
      </c>
      <c r="F43" s="29" t="s">
        <v>17</v>
      </c>
      <c r="G43" s="167">
        <f>E43*C43</f>
        <v>28</v>
      </c>
      <c r="H43" s="4"/>
      <c r="I43" s="4">
        <v>14</v>
      </c>
      <c r="J43" s="29" t="s">
        <v>17</v>
      </c>
      <c r="K43" s="167">
        <f>I43*C43</f>
        <v>28</v>
      </c>
      <c r="L43" s="4"/>
      <c r="M43" s="4">
        <v>10</v>
      </c>
      <c r="N43" s="29" t="s">
        <v>17</v>
      </c>
      <c r="O43" s="167">
        <f>M43*C43</f>
        <v>20</v>
      </c>
      <c r="P43" s="112">
        <v>17</v>
      </c>
      <c r="Q43" s="29" t="s">
        <v>17</v>
      </c>
      <c r="R43" s="168">
        <f t="shared" ref="R43:R51" si="8">P43*C43</f>
        <v>34</v>
      </c>
      <c r="S43" s="169">
        <f>((M43+I43+E43+P43)*($I$9/$G$9))/4</f>
        <v>6875</v>
      </c>
      <c r="T43" s="169">
        <f>I11</f>
        <v>6875</v>
      </c>
      <c r="U43" s="170"/>
      <c r="V43" s="171">
        <f>S43-T43</f>
        <v>0</v>
      </c>
      <c r="Y43" s="159"/>
    </row>
    <row r="44" spans="1:25" ht="12.75" customHeight="1">
      <c r="A44" s="166">
        <f t="shared" ref="A44:A51" si="9">A12</f>
        <v>5</v>
      </c>
      <c r="B44" s="8"/>
      <c r="C44" s="14">
        <f t="shared" ref="C44:C51" si="10">C12</f>
        <v>5</v>
      </c>
      <c r="D44" s="4"/>
      <c r="E44" s="4">
        <v>1</v>
      </c>
      <c r="F44" s="29" t="s">
        <v>17</v>
      </c>
      <c r="G44" s="167">
        <f t="shared" ref="G44:G51" si="11">E44*C44</f>
        <v>5</v>
      </c>
      <c r="H44" s="4"/>
      <c r="I44" s="4">
        <v>3</v>
      </c>
      <c r="J44" s="29" t="s">
        <v>17</v>
      </c>
      <c r="K44" s="167">
        <f t="shared" ref="K44:K51" si="12">I44*C44</f>
        <v>15</v>
      </c>
      <c r="L44" s="4"/>
      <c r="M44" s="4">
        <v>2</v>
      </c>
      <c r="N44" s="29" t="s">
        <v>17</v>
      </c>
      <c r="O44" s="167">
        <f t="shared" ref="O44:O51" si="13">M44*C44</f>
        <v>10</v>
      </c>
      <c r="P44" s="4">
        <v>3</v>
      </c>
      <c r="Q44" s="29" t="s">
        <v>17</v>
      </c>
      <c r="R44" s="168">
        <f t="shared" si="8"/>
        <v>15</v>
      </c>
      <c r="S44" s="169">
        <f t="shared" ref="S44:S51" si="14">((M44+I44+E44+P44)*($I$9/$G$9))/4</f>
        <v>1125</v>
      </c>
      <c r="T44" s="169">
        <f t="shared" ref="T44:T51" si="15">I12</f>
        <v>1125</v>
      </c>
      <c r="U44" s="170"/>
      <c r="V44" s="171">
        <f t="shared" ref="V44:V51" si="16">S44-T44</f>
        <v>0</v>
      </c>
    </row>
    <row r="45" spans="1:25" ht="12.75" customHeight="1">
      <c r="A45" s="166" t="str">
        <f t="shared" si="9"/>
        <v>($2x2) + $1</v>
      </c>
      <c r="B45" s="172"/>
      <c r="C45" s="14">
        <f t="shared" si="10"/>
        <v>5</v>
      </c>
      <c r="D45" s="4"/>
      <c r="E45" s="4">
        <v>1</v>
      </c>
      <c r="F45" s="29" t="s">
        <v>17</v>
      </c>
      <c r="G45" s="167">
        <f t="shared" si="11"/>
        <v>5</v>
      </c>
      <c r="H45" s="29"/>
      <c r="I45" s="173">
        <v>3</v>
      </c>
      <c r="J45" s="29" t="s">
        <v>17</v>
      </c>
      <c r="K45" s="167">
        <f t="shared" si="12"/>
        <v>15</v>
      </c>
      <c r="L45" s="29"/>
      <c r="M45" s="4">
        <v>4</v>
      </c>
      <c r="N45" s="29" t="s">
        <v>17</v>
      </c>
      <c r="O45" s="167">
        <f t="shared" si="13"/>
        <v>20</v>
      </c>
      <c r="P45" s="4">
        <v>6</v>
      </c>
      <c r="Q45" s="29" t="s">
        <v>17</v>
      </c>
      <c r="R45" s="168">
        <f t="shared" si="8"/>
        <v>30</v>
      </c>
      <c r="S45" s="169">
        <f t="shared" si="14"/>
        <v>1750</v>
      </c>
      <c r="T45" s="169">
        <f t="shared" si="15"/>
        <v>1750</v>
      </c>
      <c r="U45" s="170"/>
      <c r="V45" s="171">
        <f t="shared" si="16"/>
        <v>0</v>
      </c>
    </row>
    <row r="46" spans="1:25" ht="12.75" customHeight="1">
      <c r="A46" s="166">
        <f t="shared" si="9"/>
        <v>10</v>
      </c>
      <c r="B46" s="8"/>
      <c r="C46" s="14">
        <f t="shared" si="10"/>
        <v>10</v>
      </c>
      <c r="D46" s="4"/>
      <c r="E46" s="4">
        <v>1</v>
      </c>
      <c r="F46" s="29" t="s">
        <v>17</v>
      </c>
      <c r="G46" s="167">
        <f t="shared" si="11"/>
        <v>10</v>
      </c>
      <c r="H46" s="29"/>
      <c r="I46" s="173">
        <v>0</v>
      </c>
      <c r="J46" s="29" t="s">
        <v>17</v>
      </c>
      <c r="K46" s="167">
        <f t="shared" si="12"/>
        <v>0</v>
      </c>
      <c r="L46" s="29"/>
      <c r="M46" s="4">
        <v>0</v>
      </c>
      <c r="N46" s="29" t="s">
        <v>17</v>
      </c>
      <c r="O46" s="167">
        <f t="shared" si="13"/>
        <v>0</v>
      </c>
      <c r="P46" s="4">
        <v>0</v>
      </c>
      <c r="Q46" s="29" t="s">
        <v>17</v>
      </c>
      <c r="R46" s="168">
        <f t="shared" si="8"/>
        <v>0</v>
      </c>
      <c r="S46" s="169">
        <f t="shared" si="14"/>
        <v>125</v>
      </c>
      <c r="T46" s="169">
        <f t="shared" si="15"/>
        <v>125</v>
      </c>
      <c r="U46" s="170"/>
      <c r="V46" s="171">
        <f t="shared" si="16"/>
        <v>0</v>
      </c>
    </row>
    <row r="47" spans="1:25" ht="12.75" customHeight="1">
      <c r="A47" s="166" t="str">
        <f t="shared" si="9"/>
        <v>$5 + ($2x2) + $1</v>
      </c>
      <c r="B47" s="8"/>
      <c r="C47" s="14">
        <f t="shared" si="10"/>
        <v>10</v>
      </c>
      <c r="D47" s="4"/>
      <c r="E47" s="4">
        <v>0</v>
      </c>
      <c r="F47" s="29" t="s">
        <v>17</v>
      </c>
      <c r="G47" s="167">
        <f t="shared" si="11"/>
        <v>0</v>
      </c>
      <c r="H47" s="29"/>
      <c r="I47" s="173">
        <v>0</v>
      </c>
      <c r="J47" s="29" t="s">
        <v>17</v>
      </c>
      <c r="K47" s="167">
        <f t="shared" si="12"/>
        <v>0</v>
      </c>
      <c r="L47" s="29"/>
      <c r="M47" s="4">
        <v>5</v>
      </c>
      <c r="N47" s="29" t="s">
        <v>17</v>
      </c>
      <c r="O47" s="167">
        <f t="shared" si="13"/>
        <v>50</v>
      </c>
      <c r="P47" s="4">
        <v>0</v>
      </c>
      <c r="Q47" s="29" t="s">
        <v>17</v>
      </c>
      <c r="R47" s="168">
        <f t="shared" si="8"/>
        <v>0</v>
      </c>
      <c r="S47" s="169">
        <f t="shared" si="14"/>
        <v>625</v>
      </c>
      <c r="T47" s="169">
        <f t="shared" si="15"/>
        <v>625</v>
      </c>
      <c r="U47" s="170"/>
      <c r="V47" s="171">
        <f t="shared" si="16"/>
        <v>0</v>
      </c>
    </row>
    <row r="48" spans="1:25" ht="12.75" customHeight="1">
      <c r="A48" s="166" t="str">
        <f t="shared" si="9"/>
        <v xml:space="preserve">$2x5 </v>
      </c>
      <c r="B48" s="8"/>
      <c r="C48" s="14">
        <f t="shared" si="10"/>
        <v>10</v>
      </c>
      <c r="D48" s="4"/>
      <c r="E48" s="4">
        <v>1</v>
      </c>
      <c r="F48" s="29" t="s">
        <v>17</v>
      </c>
      <c r="G48" s="167">
        <f t="shared" si="11"/>
        <v>10</v>
      </c>
      <c r="H48" s="29"/>
      <c r="I48" s="173">
        <v>0</v>
      </c>
      <c r="J48" s="29" t="s">
        <v>17</v>
      </c>
      <c r="K48" s="167">
        <f t="shared" si="12"/>
        <v>0</v>
      </c>
      <c r="L48" s="29"/>
      <c r="M48" s="4">
        <v>0</v>
      </c>
      <c r="N48" s="29" t="s">
        <v>17</v>
      </c>
      <c r="O48" s="167">
        <f t="shared" si="13"/>
        <v>0</v>
      </c>
      <c r="P48" s="4">
        <v>0</v>
      </c>
      <c r="Q48" s="29" t="s">
        <v>17</v>
      </c>
      <c r="R48" s="168">
        <f t="shared" si="8"/>
        <v>0</v>
      </c>
      <c r="S48" s="169">
        <f t="shared" si="14"/>
        <v>125</v>
      </c>
      <c r="T48" s="169">
        <f t="shared" si="15"/>
        <v>125</v>
      </c>
      <c r="U48" s="170"/>
      <c r="V48" s="171">
        <f t="shared" si="16"/>
        <v>0</v>
      </c>
    </row>
    <row r="49" spans="1:22" ht="12.75" customHeight="1">
      <c r="A49" s="166">
        <f t="shared" si="9"/>
        <v>20</v>
      </c>
      <c r="B49" s="8"/>
      <c r="C49" s="14">
        <f t="shared" si="10"/>
        <v>20</v>
      </c>
      <c r="D49" s="4"/>
      <c r="E49" s="4">
        <v>1</v>
      </c>
      <c r="F49" s="29" t="s">
        <v>17</v>
      </c>
      <c r="G49" s="167">
        <f t="shared" si="11"/>
        <v>20</v>
      </c>
      <c r="H49" s="29"/>
      <c r="I49" s="173">
        <v>0</v>
      </c>
      <c r="J49" s="29" t="s">
        <v>17</v>
      </c>
      <c r="K49" s="167">
        <f t="shared" si="12"/>
        <v>0</v>
      </c>
      <c r="L49" s="29"/>
      <c r="M49" s="4">
        <v>0</v>
      </c>
      <c r="N49" s="29" t="s">
        <v>17</v>
      </c>
      <c r="O49" s="167">
        <f t="shared" si="13"/>
        <v>0</v>
      </c>
      <c r="P49" s="4">
        <v>0</v>
      </c>
      <c r="Q49" s="29" t="s">
        <v>17</v>
      </c>
      <c r="R49" s="168">
        <f t="shared" si="8"/>
        <v>0</v>
      </c>
      <c r="S49" s="169">
        <f t="shared" si="14"/>
        <v>125</v>
      </c>
      <c r="T49" s="169">
        <f t="shared" si="15"/>
        <v>125</v>
      </c>
      <c r="U49" s="170"/>
      <c r="V49" s="171">
        <f t="shared" si="16"/>
        <v>0</v>
      </c>
    </row>
    <row r="50" spans="1:22" ht="12.75" customHeight="1">
      <c r="A50" s="166" t="str">
        <f t="shared" si="9"/>
        <v xml:space="preserve">($2x6) + ($1x3) + $5 </v>
      </c>
      <c r="B50" s="8"/>
      <c r="C50" s="14">
        <f t="shared" si="10"/>
        <v>20</v>
      </c>
      <c r="D50" s="4"/>
      <c r="E50" s="4">
        <v>1</v>
      </c>
      <c r="F50" s="29" t="s">
        <v>17</v>
      </c>
      <c r="G50" s="167">
        <f t="shared" si="11"/>
        <v>20</v>
      </c>
      <c r="H50" s="29"/>
      <c r="I50" s="173">
        <v>2</v>
      </c>
      <c r="J50" s="29" t="s">
        <v>17</v>
      </c>
      <c r="K50" s="167">
        <f t="shared" si="12"/>
        <v>40</v>
      </c>
      <c r="L50" s="29"/>
      <c r="M50" s="4">
        <v>0</v>
      </c>
      <c r="N50" s="29" t="s">
        <v>17</v>
      </c>
      <c r="O50" s="167">
        <f t="shared" si="13"/>
        <v>0</v>
      </c>
      <c r="P50" s="4">
        <v>0</v>
      </c>
      <c r="Q50" s="29" t="s">
        <v>17</v>
      </c>
      <c r="R50" s="168">
        <f t="shared" si="8"/>
        <v>0</v>
      </c>
      <c r="S50" s="169">
        <f t="shared" si="14"/>
        <v>375</v>
      </c>
      <c r="T50" s="169">
        <f t="shared" si="15"/>
        <v>375</v>
      </c>
      <c r="U50" s="170"/>
      <c r="V50" s="171">
        <f t="shared" si="16"/>
        <v>0</v>
      </c>
    </row>
    <row r="51" spans="1:22" ht="12.75" customHeight="1">
      <c r="A51" s="166" t="str">
        <f t="shared" si="9"/>
        <v>$10 + ($2x5)</v>
      </c>
      <c r="B51" s="8"/>
      <c r="C51" s="174">
        <f t="shared" si="10"/>
        <v>20</v>
      </c>
      <c r="D51" s="4"/>
      <c r="E51" s="4">
        <v>0</v>
      </c>
      <c r="F51" s="29" t="s">
        <v>17</v>
      </c>
      <c r="G51" s="167">
        <f t="shared" si="11"/>
        <v>0</v>
      </c>
      <c r="H51" s="29"/>
      <c r="I51" s="173">
        <v>0</v>
      </c>
      <c r="J51" s="29" t="s">
        <v>17</v>
      </c>
      <c r="K51" s="167">
        <f t="shared" si="12"/>
        <v>0</v>
      </c>
      <c r="L51" s="29"/>
      <c r="M51" s="4">
        <v>0</v>
      </c>
      <c r="N51" s="29" t="s">
        <v>17</v>
      </c>
      <c r="O51" s="167">
        <f t="shared" si="13"/>
        <v>0</v>
      </c>
      <c r="P51" s="4">
        <v>1</v>
      </c>
      <c r="Q51" s="29" t="s">
        <v>17</v>
      </c>
      <c r="R51" s="168">
        <f t="shared" si="8"/>
        <v>20</v>
      </c>
      <c r="S51" s="169">
        <f t="shared" si="14"/>
        <v>125</v>
      </c>
      <c r="T51" s="169">
        <f t="shared" si="15"/>
        <v>125</v>
      </c>
      <c r="U51" s="170"/>
      <c r="V51" s="171">
        <f t="shared" si="16"/>
        <v>0</v>
      </c>
    </row>
    <row r="52" spans="1:22" ht="14.25" customHeight="1">
      <c r="A52" s="175" t="s">
        <v>37</v>
      </c>
      <c r="B52" s="22"/>
      <c r="C52" s="14"/>
      <c r="D52" s="25"/>
      <c r="E52" s="25">
        <f>SUM(E43:E51)</f>
        <v>20</v>
      </c>
      <c r="F52" s="24"/>
      <c r="G52" s="176">
        <f>SUM(G43:G51)</f>
        <v>98</v>
      </c>
      <c r="H52" s="25"/>
      <c r="I52" s="25">
        <f>SUM(I43:I51)</f>
        <v>22</v>
      </c>
      <c r="J52" s="24"/>
      <c r="K52" s="176">
        <f>SUM(K43:K51)</f>
        <v>98</v>
      </c>
      <c r="L52" s="25"/>
      <c r="M52" s="177">
        <f>SUM(M43:M51)</f>
        <v>21</v>
      </c>
      <c r="N52" s="24"/>
      <c r="O52" s="176">
        <f>SUM(O43:O51)</f>
        <v>100</v>
      </c>
      <c r="P52" s="177">
        <f>SUM(P43:P51)</f>
        <v>27</v>
      </c>
      <c r="Q52" s="24"/>
      <c r="R52" s="178">
        <f>SUM(R43:R51)</f>
        <v>99</v>
      </c>
      <c r="S52" s="169"/>
      <c r="T52" s="169"/>
      <c r="V52" s="171"/>
    </row>
    <row r="53" spans="1:22" ht="14.25" customHeight="1">
      <c r="A53" s="27"/>
      <c r="B53" s="8"/>
      <c r="C53" s="1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12"/>
      <c r="T53" s="179">
        <f>SUM(G52+K52+O52+R52)/4</f>
        <v>98.75</v>
      </c>
    </row>
    <row r="54" spans="1:22" ht="14.25" customHeight="1">
      <c r="A54" s="27"/>
      <c r="B54" s="8"/>
      <c r="C54" s="14"/>
      <c r="D54" s="4"/>
      <c r="E54" s="180"/>
      <c r="F54" s="181"/>
      <c r="G54" s="182"/>
      <c r="H54" s="4"/>
      <c r="I54" s="4"/>
      <c r="J54" s="181"/>
      <c r="K54" s="4"/>
      <c r="L54" s="4"/>
      <c r="M54" s="4"/>
      <c r="N54" s="4"/>
      <c r="O54" s="4"/>
      <c r="P54" s="4"/>
      <c r="Q54" s="4"/>
      <c r="R54" s="12"/>
    </row>
    <row r="55" spans="1:22" ht="14.25" customHeight="1" thickBot="1">
      <c r="A55" s="183"/>
      <c r="B55" s="184"/>
      <c r="C55" s="185"/>
      <c r="D55" s="185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85"/>
      <c r="Q55" s="185"/>
      <c r="R55" s="186"/>
    </row>
    <row r="56" spans="1:22" ht="14.25" customHeight="1">
      <c r="A56" s="4"/>
      <c r="B56" s="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1:22" ht="14.25" customHeight="1">
      <c r="A57" s="4"/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</row>
    <row r="58" spans="1:22" ht="14.25" customHeight="1">
      <c r="P58" s="4"/>
    </row>
    <row r="59" spans="1:22" ht="14.25" customHeight="1">
      <c r="E59" s="4"/>
      <c r="P59" s="4"/>
    </row>
    <row r="60" spans="1:22" ht="14.25" customHeight="1">
      <c r="E60" s="4"/>
      <c r="P60" s="4"/>
    </row>
    <row r="61" spans="1:22" ht="14.25" customHeight="1">
      <c r="E61" s="4"/>
      <c r="P61" s="4"/>
    </row>
    <row r="62" spans="1:22" ht="14.25" customHeight="1">
      <c r="E62" s="4"/>
      <c r="P62" s="4"/>
    </row>
    <row r="63" spans="1:22" ht="14.25" customHeight="1">
      <c r="E63" s="4"/>
      <c r="P63" s="4"/>
    </row>
    <row r="64" spans="1:22" ht="14.25" customHeight="1">
      <c r="E64" s="4"/>
      <c r="P64" s="4"/>
    </row>
    <row r="65" spans="5:16" ht="14.25" customHeight="1">
      <c r="E65" s="4"/>
      <c r="P65" s="4"/>
    </row>
    <row r="66" spans="5:16" ht="14.25" customHeight="1">
      <c r="E66" s="4"/>
      <c r="P66" s="4"/>
    </row>
    <row r="67" spans="5:16" ht="14.25" customHeight="1">
      <c r="E67" s="4"/>
      <c r="P67" s="4"/>
    </row>
    <row r="68" spans="5:16" ht="14.25" customHeight="1">
      <c r="E68" s="4"/>
      <c r="P68" s="4"/>
    </row>
    <row r="69" spans="5:16" ht="14.25" customHeight="1">
      <c r="E69" s="4"/>
      <c r="P69" s="4"/>
    </row>
    <row r="70" spans="5:16" ht="14.25" customHeight="1">
      <c r="E70" s="4"/>
      <c r="P70" s="4"/>
    </row>
    <row r="71" spans="5:16" ht="14.25" customHeight="1">
      <c r="E71" s="4"/>
    </row>
  </sheetData>
  <mergeCells count="5">
    <mergeCell ref="C31:I31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8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1390</vt:lpstr>
      <vt:lpstr>'1390'!Print_Area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2015-03-06T15:04:55Z</cp:lastPrinted>
  <dcterms:created xsi:type="dcterms:W3CDTF">1998-07-22T12:50:39Z</dcterms:created>
  <dcterms:modified xsi:type="dcterms:W3CDTF">2016-10-21T16:45:13Z</dcterms:modified>
</cp:coreProperties>
</file>