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8BD266D7-A3D3-455D-9EDB-3ACA1212BB26}" xr6:coauthVersionLast="31" xr6:coauthVersionMax="31" xr10:uidLastSave="{00000000-0000-0000-0000-000000000000}"/>
  <bookViews>
    <workbookView xWindow="0" yWindow="0" windowWidth="22920" windowHeight="10395" tabRatio="601" xr2:uid="{00000000-000D-0000-FFFF-FFFF00000000}"/>
  </bookViews>
  <sheets>
    <sheet name="1459" sheetId="1" r:id="rId1"/>
  </sheets>
  <definedNames>
    <definedName name="_xlnm.Print_Area" localSheetId="0">'1459'!$A$1:$R$51</definedName>
  </definedNames>
  <calcPr calcId="179017"/>
</workbook>
</file>

<file path=xl/calcChain.xml><?xml version="1.0" encoding="utf-8"?>
<calcChain xmlns="http://schemas.openxmlformats.org/spreadsheetml/2006/main">
  <c r="I17" i="1" l="1"/>
  <c r="I21" i="1"/>
  <c r="I20" i="1"/>
  <c r="I19" i="1"/>
  <c r="I18" i="1"/>
  <c r="C59" i="1" l="1"/>
  <c r="C60" i="1"/>
  <c r="C61" i="1"/>
  <c r="C62" i="1"/>
  <c r="C63" i="1"/>
  <c r="C43" i="1" l="1"/>
  <c r="S59" i="1" l="1"/>
  <c r="S60" i="1"/>
  <c r="S61" i="1"/>
  <c r="S62" i="1"/>
  <c r="S63" i="1"/>
  <c r="O59" i="1"/>
  <c r="K60" i="1"/>
  <c r="G61" i="1"/>
  <c r="K62" i="1"/>
  <c r="R63" i="1"/>
  <c r="A59" i="1"/>
  <c r="A60" i="1"/>
  <c r="A61" i="1"/>
  <c r="A62" i="1"/>
  <c r="A63" i="1"/>
  <c r="P64" i="1"/>
  <c r="M64" i="1"/>
  <c r="I64" i="1"/>
  <c r="E64" i="1"/>
  <c r="I12" i="1"/>
  <c r="T59" i="1" s="1"/>
  <c r="I13" i="1"/>
  <c r="T60" i="1" s="1"/>
  <c r="I14" i="1"/>
  <c r="T61" i="1" s="1"/>
  <c r="I15" i="1"/>
  <c r="T62" i="1" s="1"/>
  <c r="I16" i="1"/>
  <c r="T63" i="1" s="1"/>
  <c r="K63" i="1" l="1"/>
  <c r="O63" i="1"/>
  <c r="O62" i="1"/>
  <c r="G62" i="1"/>
  <c r="V63" i="1"/>
  <c r="V62" i="1"/>
  <c r="V61" i="1"/>
  <c r="V59" i="1"/>
  <c r="V60" i="1"/>
  <c r="K59" i="1"/>
  <c r="G63" i="1"/>
  <c r="R62" i="1"/>
  <c r="G60" i="1"/>
  <c r="G59" i="1"/>
  <c r="R61" i="1"/>
  <c r="O61" i="1"/>
  <c r="R60" i="1"/>
  <c r="K61" i="1"/>
  <c r="O60" i="1"/>
  <c r="R59" i="1"/>
  <c r="S58" i="1" l="1"/>
  <c r="C58" i="1"/>
  <c r="A58" i="1"/>
  <c r="I11" i="1" l="1"/>
  <c r="T58" i="1" s="1"/>
  <c r="V58" i="1" s="1"/>
  <c r="G42" i="1" l="1"/>
  <c r="G44" i="1" s="1"/>
  <c r="E43" i="1"/>
  <c r="M43" i="1"/>
  <c r="R58" i="1"/>
  <c r="R64" i="1" s="1"/>
  <c r="K9" i="1"/>
  <c r="G6" i="1"/>
  <c r="K39" i="1" l="1"/>
  <c r="K38" i="1"/>
  <c r="K40" i="1"/>
  <c r="K50" i="1"/>
  <c r="M41" i="1"/>
  <c r="E41" i="1"/>
  <c r="K29" i="1"/>
  <c r="E29" i="1" s="1"/>
  <c r="K33" i="1"/>
  <c r="K20" i="1"/>
  <c r="K27" i="1"/>
  <c r="K37" i="1"/>
  <c r="M37" i="1" s="1"/>
  <c r="K21" i="1"/>
  <c r="E21" i="1" s="1"/>
  <c r="K28" i="1"/>
  <c r="K32" i="1"/>
  <c r="K35" i="1"/>
  <c r="K19" i="1"/>
  <c r="K26" i="1"/>
  <c r="K36" i="1"/>
  <c r="M36" i="1" s="1"/>
  <c r="K17" i="1"/>
  <c r="K22" i="1"/>
  <c r="K30" i="1"/>
  <c r="K24" i="1"/>
  <c r="K18" i="1"/>
  <c r="K23" i="1"/>
  <c r="K31" i="1"/>
  <c r="K34" i="1"/>
  <c r="K25" i="1"/>
  <c r="K12" i="1"/>
  <c r="M12" i="1" s="1"/>
  <c r="K13" i="1"/>
  <c r="K16" i="1"/>
  <c r="K15" i="1"/>
  <c r="M15" i="1" s="1"/>
  <c r="K14" i="1"/>
  <c r="M14" i="1" s="1"/>
  <c r="K11" i="1"/>
  <c r="G58" i="1"/>
  <c r="G64" i="1" s="1"/>
  <c r="I42" i="1"/>
  <c r="I44" i="1" s="1"/>
  <c r="K58" i="1"/>
  <c r="K64" i="1" s="1"/>
  <c r="O58" i="1"/>
  <c r="O64" i="1" s="1"/>
  <c r="M38" i="1" l="1"/>
  <c r="K49" i="1"/>
  <c r="E38" i="1"/>
  <c r="M40" i="1"/>
  <c r="E40" i="1"/>
  <c r="M29" i="1"/>
  <c r="E39" i="1"/>
  <c r="M39" i="1"/>
  <c r="E33" i="1"/>
  <c r="M33" i="1"/>
  <c r="M16" i="1"/>
  <c r="G48" i="1"/>
  <c r="G50" i="1"/>
  <c r="E16" i="1"/>
  <c r="T65" i="1"/>
  <c r="E12" i="1"/>
  <c r="G47" i="1"/>
  <c r="E15" i="1"/>
  <c r="M34" i="1"/>
  <c r="E34" i="1"/>
  <c r="E22" i="1"/>
  <c r="M22" i="1"/>
  <c r="E17" i="1"/>
  <c r="M17" i="1"/>
  <c r="E28" i="1"/>
  <c r="K47" i="1"/>
  <c r="M28" i="1"/>
  <c r="E31" i="1"/>
  <c r="M31" i="1"/>
  <c r="M21" i="1"/>
  <c r="E23" i="1"/>
  <c r="M23" i="1"/>
  <c r="E26" i="1"/>
  <c r="M26" i="1"/>
  <c r="E13" i="1"/>
  <c r="M13" i="1"/>
  <c r="E35" i="1"/>
  <c r="M35" i="1"/>
  <c r="E20" i="1"/>
  <c r="M20" i="1"/>
  <c r="E14" i="1"/>
  <c r="E24" i="1"/>
  <c r="M24" i="1"/>
  <c r="E25" i="1"/>
  <c r="M25" i="1"/>
  <c r="E30" i="1"/>
  <c r="M30" i="1"/>
  <c r="M32" i="1"/>
  <c r="E32" i="1"/>
  <c r="E18" i="1"/>
  <c r="M18" i="1"/>
  <c r="E19" i="1"/>
  <c r="M19" i="1"/>
  <c r="E27" i="1"/>
  <c r="M27" i="1"/>
  <c r="K48" i="1"/>
  <c r="G49" i="1"/>
  <c r="E37" i="1"/>
  <c r="E36" i="1"/>
  <c r="E11" i="1"/>
  <c r="K42" i="1"/>
  <c r="K44" i="1" s="1"/>
  <c r="M11" i="1"/>
  <c r="M42" i="1" l="1"/>
  <c r="E42" i="1"/>
  <c r="E44" i="1"/>
  <c r="M44" i="1" l="1"/>
  <c r="K6" i="1" s="1"/>
  <c r="O33" i="1" l="1"/>
  <c r="O29" i="1"/>
  <c r="O39" i="1"/>
  <c r="O12" i="1"/>
  <c r="O24" i="1"/>
  <c r="O32" i="1"/>
  <c r="O13" i="1"/>
  <c r="O34" i="1"/>
  <c r="O25" i="1"/>
  <c r="O15" i="1"/>
  <c r="O19" i="1"/>
  <c r="O36" i="1"/>
  <c r="O16" i="1"/>
  <c r="O27" i="1"/>
  <c r="O21" i="1"/>
  <c r="O38" i="1"/>
  <c r="O14" i="1"/>
  <c r="O35" i="1"/>
  <c r="O26" i="1"/>
  <c r="O20" i="1"/>
  <c r="O37" i="1"/>
  <c r="O17" i="1"/>
  <c r="O22" i="1"/>
  <c r="O30" i="1"/>
  <c r="O40" i="1"/>
  <c r="O18" i="1"/>
  <c r="O23" i="1"/>
  <c r="O31" i="1"/>
  <c r="O41" i="1"/>
  <c r="O28" i="1"/>
  <c r="O11" i="1"/>
  <c r="O43" i="1"/>
  <c r="R43" i="1" s="1"/>
  <c r="O6" i="1"/>
  <c r="R31" i="1" l="1"/>
  <c r="R16" i="1"/>
  <c r="R41" i="1"/>
  <c r="O42" i="1"/>
  <c r="O44" i="1" s="1"/>
  <c r="R42" i="1" l="1"/>
  <c r="R44" i="1" s="1"/>
</calcChain>
</file>

<file path=xl/sharedStrings.xml><?xml version="1.0" encoding="utf-8"?>
<sst xmlns="http://schemas.openxmlformats.org/spreadsheetml/2006/main" count="138" uniqueCount="68">
  <si>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</si>
  <si>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</si>
  <si>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</si>
  <si>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</si>
  <si>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</si>
  <si>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</si>
  <si>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</si>
  <si>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</si>
  <si>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</si>
  <si>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</si>
  <si>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</si>
  <si>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</si>
  <si>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</si>
  <si>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</si>
  <si>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</si>
  <si>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</si>
  <si>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</si>
  <si>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</si>
  <si>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</si>
  <si>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</si>
  <si>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</si>
  <si>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</si>
  <si>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</si>
  <si>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</si>
  <si>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</si>
  <si>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</si>
  <si>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</si>
  <si>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</si>
  <si>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</si>
  <si>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</si>
  <si>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</si>
  <si>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</si>
  <si>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</si>
  <si>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</si>
  <si>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</si>
  <si>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</si>
  <si>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</si>
  <si>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</si>
  <si>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</si>
  <si>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</si>
  <si>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</si>
  <si>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20X = WIN 20 TIMES THE PRIZE</t>
  </si>
  <si>
    <t>50X = WIN 50 TIMES THE PRIZE</t>
  </si>
  <si>
    <t>$100 (50X)</t>
  </si>
  <si>
    <t>$10 (5X)</t>
  </si>
  <si>
    <t>$10 (50X)</t>
  </si>
  <si>
    <r>
      <t xml:space="preserve">$10 + </t>
    </r>
    <r>
      <rPr>
        <b/>
        <sz val="12"/>
        <color rgb="FFFF0000"/>
        <rFont val="Calibri"/>
        <family val="2"/>
        <scheme val="minor"/>
      </rPr>
      <t>$2 (5X)</t>
    </r>
  </si>
  <si>
    <t>$2 (10X)</t>
  </si>
  <si>
    <r>
      <t xml:space="preserve">$5 + </t>
    </r>
    <r>
      <rPr>
        <b/>
        <sz val="12"/>
        <color rgb="FF7030A0"/>
        <rFont val="Calibri"/>
        <family val="2"/>
        <scheme val="minor"/>
      </rPr>
      <t>$2 (10X)</t>
    </r>
  </si>
  <si>
    <t>$5 (10X)</t>
  </si>
  <si>
    <t>$20 (5X)</t>
  </si>
  <si>
    <t>$10 (10X)</t>
  </si>
  <si>
    <t>$25 (10X)</t>
  </si>
  <si>
    <t>$50 (5X)</t>
  </si>
  <si>
    <t>$100 (5X)</t>
  </si>
  <si>
    <t>$5 (20X)</t>
  </si>
  <si>
    <r>
      <t xml:space="preserve">$10 + </t>
    </r>
    <r>
      <rPr>
        <b/>
        <sz val="12"/>
        <color rgb="FF0070C0"/>
        <rFont val="Calibri"/>
        <family val="2"/>
        <scheme val="minor"/>
      </rPr>
      <t>$2 (20X)</t>
    </r>
  </si>
  <si>
    <t>$2 (50X)</t>
  </si>
  <si>
    <r>
      <t xml:space="preserve">($50x4) + ($100x2) + </t>
    </r>
    <r>
      <rPr>
        <b/>
        <sz val="12"/>
        <color rgb="FF0070C0"/>
        <rFont val="Calibri"/>
        <family val="2"/>
        <scheme val="minor"/>
      </rPr>
      <t>$5 (20X)</t>
    </r>
  </si>
  <si>
    <t>$250 (20X)</t>
  </si>
  <si>
    <t>INSTANT GAME 1459 - "50X THE MONEY"</t>
  </si>
  <si>
    <t>$5 (5X)</t>
  </si>
  <si>
    <t>$10x2 +$5 + $25</t>
  </si>
  <si>
    <t>$50 + $50</t>
  </si>
  <si>
    <t>DECEMBER 6, 2017 - VERSION C</t>
  </si>
  <si>
    <t>($5x34) + ($20x4)</t>
  </si>
  <si>
    <t>($5x20) + ($10x2) + ($20x4) + ($25x12)</t>
  </si>
  <si>
    <t>($10x5) + ($20x10) + ($25X4) + $50 + $100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</si>
</sst>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8" fontId="2" fillId="0" borderId="0" xfId="2" applyFont="1" applyBorder="1"/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164" fontId="2" fillId="0" borderId="0" xfId="0" applyNumberFormat="1" applyFont="1" applyBorder="1"/>
    <xf numFmtId="0" fontId="8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" fontId="8" fillId="0" borderId="4" xfId="0" applyNumberFormat="1" applyFont="1" applyBorder="1" applyAlignment="1">
      <alignment horizontal="left"/>
    </xf>
    <xf numFmtId="0" fontId="9" fillId="0" borderId="4" xfId="0" applyFont="1" applyBorder="1"/>
    <xf numFmtId="6" fontId="9" fillId="0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6" fontId="7" fillId="0" borderId="4" xfId="0" applyNumberFormat="1" applyFont="1" applyFill="1" applyBorder="1" applyAlignment="1">
      <alignment horizontal="left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6" fontId="6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9" fillId="2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6" fontId="7" fillId="2" borderId="4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 vertical="center"/>
    </xf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2"/>
  <sheetViews>
    <sheetView tabSelected="1" topLeftCell="A7" zoomScaleNormal="100" zoomScaleSheetLayoutView="70" workbookViewId="0">
      <selection activeCell="A34" sqref="A34"/>
    </sheetView>
  </sheetViews>
  <sheetFormatPr defaultColWidth="10.7109375" defaultRowHeight="14.25" customHeight="1"/>
  <cols>
    <col min="1" max="1" width="55.7109375" style="1" bestFit="1" customWidth="1"/>
    <col min="2" max="2" width="6.7109375" style="14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2" t="s">
        <v>27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4"/>
    </row>
    <row r="2" spans="1:26" ht="14.25" customHeight="1">
      <c r="A2" s="195" t="s">
        <v>26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7"/>
    </row>
    <row r="3" spans="1:26" ht="14.25" customHeight="1">
      <c r="A3" s="195" t="s">
        <v>60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7"/>
    </row>
    <row r="4" spans="1:26" ht="14.25" customHeight="1">
      <c r="A4" s="198" t="s">
        <v>64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M44</f>
        <v>2664300</v>
      </c>
      <c r="L6" s="14"/>
      <c r="M6" s="17" t="s">
        <v>3</v>
      </c>
      <c r="N6" s="14"/>
      <c r="O6" s="18">
        <f>K6/G6</f>
        <v>0.74008333333333332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52">
        <v>20</v>
      </c>
      <c r="B11" s="153">
        <v>1</v>
      </c>
      <c r="C11" s="154">
        <v>20</v>
      </c>
      <c r="D11" s="155"/>
      <c r="E11" s="156">
        <f t="shared" ref="E11:E44" si="0">$A$6/K11</f>
        <v>25</v>
      </c>
      <c r="F11" s="157"/>
      <c r="G11" s="156">
        <v>1</v>
      </c>
      <c r="H11" s="158"/>
      <c r="I11" s="159">
        <f t="shared" ref="I11:I21" si="1">G11*($I$9/$G$9)</f>
        <v>1200</v>
      </c>
      <c r="J11" s="159"/>
      <c r="K11" s="160">
        <f t="shared" ref="K11:K37" si="2">I11*$K$9</f>
        <v>7200</v>
      </c>
      <c r="L11" s="161"/>
      <c r="M11" s="162">
        <f t="shared" ref="M11:M43" si="3">K11*C11</f>
        <v>144000</v>
      </c>
      <c r="N11" s="163"/>
      <c r="O11" s="164">
        <f t="shared" ref="O11:O41" si="4">(M11/$K$6)</f>
        <v>5.4047967571219456E-2</v>
      </c>
      <c r="P11" s="165"/>
      <c r="Q11" s="158"/>
      <c r="R11" s="166"/>
      <c r="S11" s="41"/>
      <c r="V11" s="42"/>
    </row>
    <row r="12" spans="1:26" ht="14.25" customHeight="1">
      <c r="A12" s="152" t="s">
        <v>46</v>
      </c>
      <c r="B12" s="153">
        <v>2</v>
      </c>
      <c r="C12" s="154">
        <v>20</v>
      </c>
      <c r="D12" s="155"/>
      <c r="E12" s="156">
        <f t="shared" si="0"/>
        <v>25</v>
      </c>
      <c r="F12" s="157"/>
      <c r="G12" s="156">
        <v>1</v>
      </c>
      <c r="H12" s="158"/>
      <c r="I12" s="159">
        <f t="shared" si="1"/>
        <v>1200</v>
      </c>
      <c r="J12" s="159"/>
      <c r="K12" s="160">
        <f t="shared" si="2"/>
        <v>7200</v>
      </c>
      <c r="L12" s="161"/>
      <c r="M12" s="162">
        <f t="shared" si="3"/>
        <v>144000</v>
      </c>
      <c r="N12" s="163"/>
      <c r="O12" s="164">
        <f t="shared" si="4"/>
        <v>5.4047967571219456E-2</v>
      </c>
      <c r="P12" s="165"/>
      <c r="Q12" s="158"/>
      <c r="R12" s="166"/>
      <c r="S12" s="41"/>
      <c r="V12" s="42"/>
    </row>
    <row r="13" spans="1:26" ht="14.25" customHeight="1">
      <c r="A13" s="167" t="s">
        <v>47</v>
      </c>
      <c r="B13" s="153">
        <v>1</v>
      </c>
      <c r="C13" s="154">
        <v>20</v>
      </c>
      <c r="D13" s="155"/>
      <c r="E13" s="156">
        <f t="shared" si="0"/>
        <v>20</v>
      </c>
      <c r="F13" s="157"/>
      <c r="G13" s="156">
        <v>1.25</v>
      </c>
      <c r="H13" s="158"/>
      <c r="I13" s="159">
        <f t="shared" si="1"/>
        <v>1500</v>
      </c>
      <c r="J13" s="159"/>
      <c r="K13" s="160">
        <f t="shared" si="2"/>
        <v>9000</v>
      </c>
      <c r="L13" s="161"/>
      <c r="M13" s="162">
        <f t="shared" si="3"/>
        <v>180000</v>
      </c>
      <c r="N13" s="163"/>
      <c r="O13" s="164">
        <f t="shared" si="4"/>
        <v>6.7559959464024322E-2</v>
      </c>
      <c r="P13" s="165"/>
      <c r="Q13" s="158"/>
      <c r="R13" s="166"/>
      <c r="S13" s="41"/>
      <c r="V13" s="42"/>
    </row>
    <row r="14" spans="1:26" ht="14.25" customHeight="1">
      <c r="A14" s="43">
        <v>25</v>
      </c>
      <c r="B14" s="44">
        <v>1</v>
      </c>
      <c r="C14" s="45">
        <v>25</v>
      </c>
      <c r="D14" s="46"/>
      <c r="E14" s="47">
        <f t="shared" si="0"/>
        <v>16.666666666666668</v>
      </c>
      <c r="F14" s="24"/>
      <c r="G14" s="47">
        <v>1.5</v>
      </c>
      <c r="H14" s="15"/>
      <c r="I14" s="48">
        <f t="shared" si="1"/>
        <v>1800</v>
      </c>
      <c r="J14" s="48"/>
      <c r="K14" s="28">
        <f t="shared" si="2"/>
        <v>10800</v>
      </c>
      <c r="L14" s="49"/>
      <c r="M14" s="50">
        <f t="shared" si="3"/>
        <v>270000</v>
      </c>
      <c r="N14" s="51"/>
      <c r="O14" s="52">
        <f t="shared" si="4"/>
        <v>0.10133993919603648</v>
      </c>
      <c r="P14" s="53"/>
      <c r="Q14" s="15"/>
      <c r="R14" s="54"/>
      <c r="S14" s="41"/>
      <c r="V14" s="42"/>
    </row>
    <row r="15" spans="1:26" ht="14.25" customHeight="1">
      <c r="A15" s="149" t="s">
        <v>61</v>
      </c>
      <c r="B15" s="44">
        <v>1</v>
      </c>
      <c r="C15" s="45">
        <v>25</v>
      </c>
      <c r="D15" s="46"/>
      <c r="E15" s="47">
        <f t="shared" si="0"/>
        <v>33.333333333333336</v>
      </c>
      <c r="F15" s="24"/>
      <c r="G15" s="47">
        <v>0.75</v>
      </c>
      <c r="H15" s="15"/>
      <c r="I15" s="48">
        <f t="shared" si="1"/>
        <v>900</v>
      </c>
      <c r="J15" s="48"/>
      <c r="K15" s="28">
        <f t="shared" si="2"/>
        <v>5400</v>
      </c>
      <c r="L15" s="49"/>
      <c r="M15" s="50">
        <f t="shared" si="3"/>
        <v>135000</v>
      </c>
      <c r="N15" s="51"/>
      <c r="O15" s="52">
        <f t="shared" si="4"/>
        <v>5.0669969598018241E-2</v>
      </c>
      <c r="P15" s="53"/>
      <c r="Q15" s="15"/>
      <c r="R15" s="55" t="s">
        <v>25</v>
      </c>
      <c r="S15" s="41"/>
      <c r="V15" s="42"/>
    </row>
    <row r="16" spans="1:26" ht="14.25" customHeight="1">
      <c r="A16" s="43" t="s">
        <v>48</v>
      </c>
      <c r="B16" s="44">
        <v>2</v>
      </c>
      <c r="C16" s="45">
        <v>25</v>
      </c>
      <c r="D16" s="46"/>
      <c r="E16" s="47">
        <f t="shared" si="0"/>
        <v>33.333333333333336</v>
      </c>
      <c r="F16" s="24"/>
      <c r="G16" s="47">
        <v>0.75</v>
      </c>
      <c r="H16" s="15"/>
      <c r="I16" s="48">
        <f t="shared" si="1"/>
        <v>900</v>
      </c>
      <c r="J16" s="48"/>
      <c r="K16" s="28">
        <f t="shared" si="2"/>
        <v>5400</v>
      </c>
      <c r="L16" s="49"/>
      <c r="M16" s="50">
        <f t="shared" si="3"/>
        <v>135000</v>
      </c>
      <c r="N16" s="51"/>
      <c r="O16" s="52">
        <f t="shared" si="4"/>
        <v>5.0669969598018241E-2</v>
      </c>
      <c r="P16" s="53"/>
      <c r="Q16" s="15"/>
      <c r="R16" s="55">
        <f>SUM(O11:O16)</f>
        <v>0.37833577299853616</v>
      </c>
      <c r="S16" s="41"/>
      <c r="V16" s="42"/>
    </row>
    <row r="17" spans="1:22" ht="14.25" customHeight="1">
      <c r="A17" s="152">
        <v>50</v>
      </c>
      <c r="B17" s="153">
        <v>1</v>
      </c>
      <c r="C17" s="154">
        <v>50</v>
      </c>
      <c r="D17" s="155"/>
      <c r="E17" s="156">
        <f t="shared" si="0"/>
        <v>100</v>
      </c>
      <c r="F17" s="157"/>
      <c r="G17" s="156">
        <v>0.25</v>
      </c>
      <c r="H17" s="158"/>
      <c r="I17" s="159">
        <f t="shared" si="1"/>
        <v>300</v>
      </c>
      <c r="J17" s="159"/>
      <c r="K17" s="160">
        <f t="shared" si="2"/>
        <v>1800</v>
      </c>
      <c r="L17" s="161"/>
      <c r="M17" s="162">
        <f t="shared" si="3"/>
        <v>90000</v>
      </c>
      <c r="N17" s="163"/>
      <c r="O17" s="164">
        <f t="shared" si="4"/>
        <v>3.3779979732012161E-2</v>
      </c>
      <c r="P17" s="165"/>
      <c r="Q17" s="158"/>
      <c r="R17" s="166"/>
      <c r="S17" s="56"/>
      <c r="V17" s="42"/>
    </row>
    <row r="18" spans="1:22" ht="14.25" customHeight="1">
      <c r="A18" s="152" t="s">
        <v>56</v>
      </c>
      <c r="B18" s="153">
        <v>2</v>
      </c>
      <c r="C18" s="154">
        <v>50</v>
      </c>
      <c r="D18" s="155"/>
      <c r="E18" s="156">
        <f t="shared" si="0"/>
        <v>100</v>
      </c>
      <c r="F18" s="157"/>
      <c r="G18" s="156">
        <v>0.25</v>
      </c>
      <c r="H18" s="158"/>
      <c r="I18" s="159">
        <f t="shared" si="1"/>
        <v>300</v>
      </c>
      <c r="J18" s="159"/>
      <c r="K18" s="160">
        <f t="shared" si="2"/>
        <v>1800</v>
      </c>
      <c r="L18" s="161"/>
      <c r="M18" s="162">
        <f t="shared" si="3"/>
        <v>90000</v>
      </c>
      <c r="N18" s="163"/>
      <c r="O18" s="164">
        <f t="shared" si="4"/>
        <v>3.3779979732012161E-2</v>
      </c>
      <c r="P18" s="165"/>
      <c r="Q18" s="158"/>
      <c r="R18" s="166"/>
      <c r="S18" s="56"/>
      <c r="V18" s="42"/>
    </row>
    <row r="19" spans="1:22" ht="15.75">
      <c r="A19" s="168" t="s">
        <v>44</v>
      </c>
      <c r="B19" s="169">
        <v>1</v>
      </c>
      <c r="C19" s="170">
        <v>50</v>
      </c>
      <c r="D19" s="171"/>
      <c r="E19" s="156">
        <f t="shared" si="0"/>
        <v>100</v>
      </c>
      <c r="F19" s="172"/>
      <c r="G19" s="173">
        <v>0.25</v>
      </c>
      <c r="H19" s="174"/>
      <c r="I19" s="159">
        <f t="shared" si="1"/>
        <v>300</v>
      </c>
      <c r="J19" s="175"/>
      <c r="K19" s="160">
        <f t="shared" si="2"/>
        <v>1800</v>
      </c>
      <c r="L19" s="176"/>
      <c r="M19" s="162">
        <f t="shared" si="3"/>
        <v>90000</v>
      </c>
      <c r="N19" s="177"/>
      <c r="O19" s="164">
        <f t="shared" si="4"/>
        <v>3.3779979732012161E-2</v>
      </c>
      <c r="P19" s="178"/>
      <c r="Q19" s="174"/>
      <c r="R19" s="166"/>
      <c r="S19" s="41"/>
      <c r="V19" s="42"/>
    </row>
    <row r="20" spans="1:22" ht="14.25" customHeight="1">
      <c r="A20" s="167" t="s">
        <v>49</v>
      </c>
      <c r="B20" s="153">
        <v>1</v>
      </c>
      <c r="C20" s="154">
        <v>50</v>
      </c>
      <c r="D20" s="155"/>
      <c r="E20" s="156">
        <f t="shared" si="0"/>
        <v>50</v>
      </c>
      <c r="F20" s="157"/>
      <c r="G20" s="156">
        <v>0.5</v>
      </c>
      <c r="H20" s="158"/>
      <c r="I20" s="159">
        <f t="shared" si="1"/>
        <v>600</v>
      </c>
      <c r="J20" s="159"/>
      <c r="K20" s="160">
        <f t="shared" si="2"/>
        <v>3600</v>
      </c>
      <c r="L20" s="161"/>
      <c r="M20" s="162">
        <f t="shared" si="3"/>
        <v>180000</v>
      </c>
      <c r="N20" s="163"/>
      <c r="O20" s="164">
        <f t="shared" si="4"/>
        <v>6.7559959464024322E-2</v>
      </c>
      <c r="P20" s="165"/>
      <c r="Q20" s="158"/>
      <c r="R20" s="166"/>
      <c r="S20" s="41"/>
      <c r="V20" s="42"/>
    </row>
    <row r="21" spans="1:22" ht="14.25" customHeight="1">
      <c r="A21" s="152" t="s">
        <v>62</v>
      </c>
      <c r="B21" s="153">
        <v>4</v>
      </c>
      <c r="C21" s="154">
        <v>50</v>
      </c>
      <c r="D21" s="155"/>
      <c r="E21" s="156">
        <f t="shared" si="0"/>
        <v>100</v>
      </c>
      <c r="F21" s="157"/>
      <c r="G21" s="156">
        <v>0.25</v>
      </c>
      <c r="H21" s="158"/>
      <c r="I21" s="159">
        <f t="shared" si="1"/>
        <v>300</v>
      </c>
      <c r="J21" s="159"/>
      <c r="K21" s="160">
        <f t="shared" si="2"/>
        <v>1800</v>
      </c>
      <c r="L21" s="161"/>
      <c r="M21" s="162">
        <f t="shared" si="3"/>
        <v>90000</v>
      </c>
      <c r="N21" s="163"/>
      <c r="O21" s="164">
        <f t="shared" si="4"/>
        <v>3.3779979732012161E-2</v>
      </c>
      <c r="P21" s="165"/>
      <c r="Q21" s="158"/>
      <c r="R21" s="179"/>
      <c r="S21" s="41"/>
      <c r="V21" s="42"/>
    </row>
    <row r="22" spans="1:22" ht="14.25" customHeight="1">
      <c r="A22" s="43">
        <v>100</v>
      </c>
      <c r="B22" s="44">
        <v>1</v>
      </c>
      <c r="C22" s="45">
        <v>100</v>
      </c>
      <c r="D22" s="46"/>
      <c r="E22" s="47">
        <f t="shared" si="0"/>
        <v>285.71428571428572</v>
      </c>
      <c r="F22" s="24"/>
      <c r="G22" s="47" t="s">
        <v>0</v>
      </c>
      <c r="H22" s="15"/>
      <c r="I22" s="48">
        <v>105</v>
      </c>
      <c r="J22" s="48"/>
      <c r="K22" s="28">
        <f t="shared" si="2"/>
        <v>630</v>
      </c>
      <c r="L22" s="49"/>
      <c r="M22" s="50">
        <f t="shared" si="3"/>
        <v>63000</v>
      </c>
      <c r="N22" s="51"/>
      <c r="O22" s="52">
        <f t="shared" si="4"/>
        <v>2.3645985812408513E-2</v>
      </c>
      <c r="P22" s="53"/>
      <c r="Q22" s="15"/>
      <c r="R22" s="54"/>
      <c r="S22" s="41"/>
      <c r="V22" s="42"/>
    </row>
    <row r="23" spans="1:22" ht="14.25" customHeight="1">
      <c r="A23" s="148" t="s">
        <v>57</v>
      </c>
      <c r="B23" s="44">
        <v>1</v>
      </c>
      <c r="C23" s="45">
        <v>100</v>
      </c>
      <c r="D23" s="46"/>
      <c r="E23" s="47">
        <f t="shared" si="0"/>
        <v>300</v>
      </c>
      <c r="F23" s="24"/>
      <c r="G23" s="47" t="s">
        <v>0</v>
      </c>
      <c r="H23" s="15"/>
      <c r="I23" s="48">
        <v>100</v>
      </c>
      <c r="J23" s="48"/>
      <c r="K23" s="28">
        <f t="shared" si="2"/>
        <v>600</v>
      </c>
      <c r="L23" s="49"/>
      <c r="M23" s="50">
        <f t="shared" si="3"/>
        <v>60000</v>
      </c>
      <c r="N23" s="51"/>
      <c r="O23" s="52">
        <f t="shared" si="4"/>
        <v>2.2519986488008108E-2</v>
      </c>
      <c r="P23" s="53"/>
      <c r="Q23" s="15"/>
      <c r="R23" s="54"/>
      <c r="S23" s="41"/>
      <c r="V23" s="42"/>
    </row>
    <row r="24" spans="1:22" ht="14.25" customHeight="1">
      <c r="A24" s="151" t="s">
        <v>55</v>
      </c>
      <c r="B24" s="44">
        <v>1</v>
      </c>
      <c r="C24" s="45">
        <v>100</v>
      </c>
      <c r="D24" s="46"/>
      <c r="E24" s="47">
        <f t="shared" si="0"/>
        <v>146.34146341463415</v>
      </c>
      <c r="F24" s="24"/>
      <c r="G24" s="47" t="s">
        <v>0</v>
      </c>
      <c r="H24" s="15"/>
      <c r="I24" s="48">
        <v>205</v>
      </c>
      <c r="J24" s="48"/>
      <c r="K24" s="28">
        <f t="shared" si="2"/>
        <v>1230</v>
      </c>
      <c r="L24" s="49"/>
      <c r="M24" s="50">
        <f t="shared" si="3"/>
        <v>123000</v>
      </c>
      <c r="N24" s="51"/>
      <c r="O24" s="52">
        <f t="shared" si="4"/>
        <v>4.6165972300416622E-2</v>
      </c>
      <c r="P24" s="53"/>
      <c r="Q24" s="15"/>
      <c r="R24" s="54"/>
      <c r="S24" s="41"/>
      <c r="V24" s="42"/>
    </row>
    <row r="25" spans="1:22" ht="14.25" customHeight="1">
      <c r="A25" s="149" t="s">
        <v>50</v>
      </c>
      <c r="B25" s="44">
        <v>1</v>
      </c>
      <c r="C25" s="45">
        <v>100</v>
      </c>
      <c r="D25" s="46"/>
      <c r="E25" s="47">
        <f t="shared" si="0"/>
        <v>300</v>
      </c>
      <c r="F25" s="24"/>
      <c r="G25" s="47" t="s">
        <v>0</v>
      </c>
      <c r="H25" s="15"/>
      <c r="I25" s="48">
        <v>100</v>
      </c>
      <c r="J25" s="48"/>
      <c r="K25" s="28">
        <f t="shared" si="2"/>
        <v>600</v>
      </c>
      <c r="L25" s="49"/>
      <c r="M25" s="50">
        <f t="shared" si="3"/>
        <v>60000</v>
      </c>
      <c r="N25" s="51"/>
      <c r="O25" s="52">
        <f t="shared" si="4"/>
        <v>2.2519986488008108E-2</v>
      </c>
      <c r="P25" s="53"/>
      <c r="Q25" s="15"/>
      <c r="R25" s="54"/>
      <c r="S25" s="41"/>
      <c r="V25" s="42"/>
    </row>
    <row r="26" spans="1:22" ht="14.25" customHeight="1">
      <c r="A26" s="43" t="s">
        <v>63</v>
      </c>
      <c r="B26" s="44">
        <v>2</v>
      </c>
      <c r="C26" s="45">
        <v>100</v>
      </c>
      <c r="D26" s="46"/>
      <c r="E26" s="47">
        <f t="shared" si="0"/>
        <v>476.1904761904762</v>
      </c>
      <c r="F26" s="24"/>
      <c r="G26" s="47" t="s">
        <v>0</v>
      </c>
      <c r="H26" s="15"/>
      <c r="I26" s="48">
        <v>63</v>
      </c>
      <c r="J26" s="48"/>
      <c r="K26" s="28">
        <f t="shared" si="2"/>
        <v>378</v>
      </c>
      <c r="L26" s="49"/>
      <c r="M26" s="50">
        <f t="shared" si="3"/>
        <v>37800</v>
      </c>
      <c r="N26" s="51"/>
      <c r="O26" s="52">
        <f t="shared" si="4"/>
        <v>1.4187591487445108E-2</v>
      </c>
      <c r="P26" s="53"/>
      <c r="Q26" s="15"/>
      <c r="R26" s="54"/>
      <c r="S26" s="41"/>
      <c r="V26" s="42"/>
    </row>
    <row r="27" spans="1:22" ht="14.25" customHeight="1">
      <c r="A27" s="150" t="s">
        <v>51</v>
      </c>
      <c r="B27" s="44">
        <v>1</v>
      </c>
      <c r="C27" s="45">
        <v>100</v>
      </c>
      <c r="D27" s="46"/>
      <c r="E27" s="47">
        <f t="shared" si="0"/>
        <v>600</v>
      </c>
      <c r="F27" s="24"/>
      <c r="G27" s="47" t="s">
        <v>0</v>
      </c>
      <c r="H27" s="15"/>
      <c r="I27" s="48">
        <v>50</v>
      </c>
      <c r="J27" s="48"/>
      <c r="K27" s="28">
        <f t="shared" si="2"/>
        <v>300</v>
      </c>
      <c r="L27" s="49"/>
      <c r="M27" s="50">
        <f t="shared" si="3"/>
        <v>30000</v>
      </c>
      <c r="N27" s="51"/>
      <c r="O27" s="52">
        <f t="shared" si="4"/>
        <v>1.1259993244004054E-2</v>
      </c>
      <c r="P27" s="53"/>
      <c r="Q27" s="15"/>
      <c r="R27" s="54"/>
      <c r="S27" s="41"/>
      <c r="V27" s="42"/>
    </row>
    <row r="28" spans="1:22" ht="14.25" customHeight="1">
      <c r="A28" s="152">
        <v>250</v>
      </c>
      <c r="B28" s="153">
        <v>1</v>
      </c>
      <c r="C28" s="154">
        <v>250</v>
      </c>
      <c r="D28" s="155"/>
      <c r="E28" s="156">
        <f t="shared" si="0"/>
        <v>6000</v>
      </c>
      <c r="F28" s="157"/>
      <c r="G28" s="156" t="s">
        <v>0</v>
      </c>
      <c r="H28" s="158"/>
      <c r="I28" s="159">
        <v>5</v>
      </c>
      <c r="J28" s="159"/>
      <c r="K28" s="160">
        <f t="shared" si="2"/>
        <v>30</v>
      </c>
      <c r="L28" s="161"/>
      <c r="M28" s="162">
        <f t="shared" si="3"/>
        <v>7500</v>
      </c>
      <c r="N28" s="163"/>
      <c r="O28" s="164">
        <f t="shared" si="4"/>
        <v>2.8149983110010135E-3</v>
      </c>
      <c r="P28" s="165"/>
      <c r="Q28" s="158"/>
      <c r="R28" s="185"/>
      <c r="S28" s="41"/>
      <c r="V28" s="42"/>
    </row>
    <row r="29" spans="1:22" ht="14.25" customHeight="1">
      <c r="A29" s="152" t="s">
        <v>65</v>
      </c>
      <c r="B29" s="180">
        <v>38</v>
      </c>
      <c r="C29" s="154">
        <v>250</v>
      </c>
      <c r="D29" s="155"/>
      <c r="E29" s="156">
        <f t="shared" ref="E29" si="5">$A$6/K29</f>
        <v>1500</v>
      </c>
      <c r="F29" s="157"/>
      <c r="G29" s="156" t="s">
        <v>0</v>
      </c>
      <c r="H29" s="158"/>
      <c r="I29" s="159">
        <v>20</v>
      </c>
      <c r="J29" s="159"/>
      <c r="K29" s="160">
        <f t="shared" ref="K29" si="6">I29*$K$9</f>
        <v>120</v>
      </c>
      <c r="L29" s="161"/>
      <c r="M29" s="162">
        <f t="shared" ref="M29" si="7">K29*C29</f>
        <v>30000</v>
      </c>
      <c r="N29" s="163"/>
      <c r="O29" s="164">
        <f t="shared" ref="O29" si="8">(M29/$K$6)</f>
        <v>1.1259993244004054E-2</v>
      </c>
      <c r="P29" s="165"/>
      <c r="Q29" s="158"/>
      <c r="R29" s="179"/>
      <c r="S29" s="41"/>
      <c r="V29" s="42"/>
    </row>
    <row r="30" spans="1:22" ht="14.25" customHeight="1">
      <c r="A30" s="167" t="s">
        <v>52</v>
      </c>
      <c r="B30" s="153">
        <v>1</v>
      </c>
      <c r="C30" s="154">
        <v>250</v>
      </c>
      <c r="D30" s="155"/>
      <c r="E30" s="156">
        <f t="shared" si="0"/>
        <v>3000</v>
      </c>
      <c r="F30" s="157"/>
      <c r="G30" s="156" t="s">
        <v>0</v>
      </c>
      <c r="H30" s="158"/>
      <c r="I30" s="159">
        <v>10</v>
      </c>
      <c r="J30" s="159"/>
      <c r="K30" s="160">
        <f t="shared" si="2"/>
        <v>60</v>
      </c>
      <c r="L30" s="161"/>
      <c r="M30" s="162">
        <f t="shared" si="3"/>
        <v>15000</v>
      </c>
      <c r="N30" s="163"/>
      <c r="O30" s="164">
        <f t="shared" si="4"/>
        <v>5.6299966220020271E-3</v>
      </c>
      <c r="P30" s="165"/>
      <c r="Q30" s="158"/>
      <c r="R30" s="179" t="s">
        <v>24</v>
      </c>
      <c r="S30" s="41"/>
      <c r="V30" s="42"/>
    </row>
    <row r="31" spans="1:22" ht="14.25" customHeight="1">
      <c r="A31" s="181" t="s">
        <v>53</v>
      </c>
      <c r="B31" s="153">
        <v>1</v>
      </c>
      <c r="C31" s="154">
        <v>250</v>
      </c>
      <c r="D31" s="155"/>
      <c r="E31" s="156">
        <f t="shared" si="0"/>
        <v>3000</v>
      </c>
      <c r="F31" s="157"/>
      <c r="G31" s="156" t="s">
        <v>0</v>
      </c>
      <c r="H31" s="158"/>
      <c r="I31" s="159">
        <v>10</v>
      </c>
      <c r="J31" s="159"/>
      <c r="K31" s="160">
        <f t="shared" si="2"/>
        <v>60</v>
      </c>
      <c r="L31" s="161"/>
      <c r="M31" s="162">
        <f t="shared" si="3"/>
        <v>15000</v>
      </c>
      <c r="N31" s="163"/>
      <c r="O31" s="164">
        <f t="shared" si="4"/>
        <v>5.6299966220020271E-3</v>
      </c>
      <c r="P31" s="165"/>
      <c r="Q31" s="158"/>
      <c r="R31" s="185">
        <f>SUM(O17:O31)</f>
        <v>0.36831437901137259</v>
      </c>
      <c r="S31" s="41"/>
      <c r="V31" s="42"/>
    </row>
    <row r="32" spans="1:22" ht="14.25" customHeight="1">
      <c r="A32" s="43">
        <v>500</v>
      </c>
      <c r="B32" s="44">
        <v>1</v>
      </c>
      <c r="C32" s="45">
        <v>500</v>
      </c>
      <c r="D32" s="46"/>
      <c r="E32" s="47">
        <f t="shared" si="0"/>
        <v>15000</v>
      </c>
      <c r="F32" s="24"/>
      <c r="G32" s="47" t="s">
        <v>0</v>
      </c>
      <c r="H32" s="15"/>
      <c r="I32" s="48">
        <v>2</v>
      </c>
      <c r="J32" s="48"/>
      <c r="K32" s="28">
        <f t="shared" si="2"/>
        <v>12</v>
      </c>
      <c r="L32" s="49" t="s">
        <v>31</v>
      </c>
      <c r="M32" s="50">
        <f t="shared" si="3"/>
        <v>6000</v>
      </c>
      <c r="N32" s="51"/>
      <c r="O32" s="52">
        <f t="shared" si="4"/>
        <v>2.2519986488008107E-3</v>
      </c>
      <c r="P32" s="53"/>
      <c r="Q32" s="15"/>
      <c r="R32" s="55"/>
      <c r="S32" s="41"/>
      <c r="V32" s="42"/>
    </row>
    <row r="33" spans="1:22" ht="14.25" customHeight="1">
      <c r="A33" s="148" t="s">
        <v>45</v>
      </c>
      <c r="B33" s="44">
        <v>1</v>
      </c>
      <c r="C33" s="45">
        <v>500</v>
      </c>
      <c r="D33" s="46"/>
      <c r="E33" s="47">
        <f t="shared" si="0"/>
        <v>2142.8571428571427</v>
      </c>
      <c r="F33" s="24"/>
      <c r="G33" s="47" t="s">
        <v>0</v>
      </c>
      <c r="H33" s="15"/>
      <c r="I33" s="48">
        <v>14</v>
      </c>
      <c r="J33" s="48"/>
      <c r="K33" s="28">
        <f t="shared" si="2"/>
        <v>84</v>
      </c>
      <c r="L33" s="49" t="s">
        <v>31</v>
      </c>
      <c r="M33" s="50">
        <f t="shared" si="3"/>
        <v>42000</v>
      </c>
      <c r="N33" s="51"/>
      <c r="O33" s="52">
        <f t="shared" si="4"/>
        <v>1.5763990541605676E-2</v>
      </c>
      <c r="P33" s="53"/>
      <c r="Q33" s="15"/>
      <c r="R33" s="55"/>
      <c r="S33" s="41"/>
      <c r="V33" s="42"/>
    </row>
    <row r="34" spans="1:22" ht="14.25" customHeight="1">
      <c r="A34" s="43" t="s">
        <v>67</v>
      </c>
      <c r="B34" s="44">
        <v>21</v>
      </c>
      <c r="C34" s="45">
        <v>500</v>
      </c>
      <c r="D34" s="46"/>
      <c r="E34" s="47">
        <f t="shared" si="0"/>
        <v>7500</v>
      </c>
      <c r="F34" s="24"/>
      <c r="G34" s="47" t="s">
        <v>0</v>
      </c>
      <c r="H34" s="15"/>
      <c r="I34" s="48">
        <v>4</v>
      </c>
      <c r="J34" s="48"/>
      <c r="K34" s="28">
        <f t="shared" si="2"/>
        <v>24</v>
      </c>
      <c r="L34" s="49" t="s">
        <v>31</v>
      </c>
      <c r="M34" s="50">
        <f t="shared" si="3"/>
        <v>12000</v>
      </c>
      <c r="N34" s="51"/>
      <c r="O34" s="52">
        <f t="shared" si="4"/>
        <v>4.5039972976016213E-3</v>
      </c>
      <c r="P34" s="53"/>
      <c r="Q34" s="15"/>
      <c r="R34" s="55"/>
      <c r="S34" s="41"/>
      <c r="V34" s="42"/>
    </row>
    <row r="35" spans="1:22" ht="14.25" customHeight="1">
      <c r="A35" s="43" t="s">
        <v>66</v>
      </c>
      <c r="B35" s="183">
        <v>38</v>
      </c>
      <c r="C35" s="45">
        <v>500</v>
      </c>
      <c r="D35" s="46"/>
      <c r="E35" s="47">
        <f t="shared" si="0"/>
        <v>4285.7142857142853</v>
      </c>
      <c r="F35" s="24"/>
      <c r="G35" s="47" t="s">
        <v>0</v>
      </c>
      <c r="H35" s="15"/>
      <c r="I35" s="48">
        <v>7</v>
      </c>
      <c r="J35" s="48"/>
      <c r="K35" s="28">
        <f t="shared" si="2"/>
        <v>42</v>
      </c>
      <c r="L35" s="49" t="s">
        <v>31</v>
      </c>
      <c r="M35" s="50">
        <f t="shared" si="3"/>
        <v>21000</v>
      </c>
      <c r="N35" s="51"/>
      <c r="O35" s="52">
        <f t="shared" si="4"/>
        <v>7.8819952708028378E-3</v>
      </c>
      <c r="P35" s="53"/>
      <c r="Q35" s="15"/>
      <c r="R35" s="55"/>
      <c r="S35" s="41"/>
      <c r="V35" s="42"/>
    </row>
    <row r="36" spans="1:22" ht="14.25" customHeight="1">
      <c r="A36" s="149" t="s">
        <v>54</v>
      </c>
      <c r="B36" s="44">
        <v>1</v>
      </c>
      <c r="C36" s="45">
        <v>500</v>
      </c>
      <c r="D36" s="46"/>
      <c r="E36" s="47">
        <f t="shared" si="0"/>
        <v>30000</v>
      </c>
      <c r="F36" s="24"/>
      <c r="G36" s="47" t="s">
        <v>0</v>
      </c>
      <c r="H36" s="15"/>
      <c r="I36" s="48">
        <v>1</v>
      </c>
      <c r="J36" s="48"/>
      <c r="K36" s="28">
        <f t="shared" si="2"/>
        <v>6</v>
      </c>
      <c r="L36" s="49" t="s">
        <v>31</v>
      </c>
      <c r="M36" s="50">
        <f t="shared" si="3"/>
        <v>3000</v>
      </c>
      <c r="N36" s="51"/>
      <c r="O36" s="52">
        <f t="shared" si="4"/>
        <v>1.1259993244004053E-3</v>
      </c>
      <c r="P36" s="53"/>
      <c r="Q36" s="15"/>
      <c r="R36" s="54"/>
      <c r="S36" s="41"/>
      <c r="V36" s="42"/>
    </row>
    <row r="37" spans="1:22" ht="14.25" customHeight="1">
      <c r="A37" s="43" t="s">
        <v>58</v>
      </c>
      <c r="B37" s="44">
        <v>7</v>
      </c>
      <c r="C37" s="45">
        <v>500</v>
      </c>
      <c r="D37" s="46"/>
      <c r="E37" s="47">
        <f t="shared" si="0"/>
        <v>4285.7142857142853</v>
      </c>
      <c r="F37" s="24"/>
      <c r="G37" s="47" t="s">
        <v>0</v>
      </c>
      <c r="H37" s="15"/>
      <c r="I37" s="48">
        <v>7</v>
      </c>
      <c r="J37" s="48"/>
      <c r="K37" s="28">
        <f t="shared" si="2"/>
        <v>42</v>
      </c>
      <c r="L37" s="49" t="s">
        <v>31</v>
      </c>
      <c r="M37" s="50">
        <f t="shared" si="3"/>
        <v>21000</v>
      </c>
      <c r="N37" s="51"/>
      <c r="O37" s="52">
        <f t="shared" si="4"/>
        <v>7.8819952708028378E-3</v>
      </c>
      <c r="P37" s="53"/>
      <c r="Q37" s="15"/>
      <c r="R37" s="54"/>
      <c r="S37" s="41"/>
      <c r="V37" s="42"/>
    </row>
    <row r="38" spans="1:22" ht="14.25" customHeight="1">
      <c r="A38" s="152">
        <v>5000</v>
      </c>
      <c r="B38" s="153">
        <v>1</v>
      </c>
      <c r="C38" s="154">
        <v>5000</v>
      </c>
      <c r="D38" s="155"/>
      <c r="E38" s="156">
        <f t="shared" si="0"/>
        <v>30000</v>
      </c>
      <c r="F38" s="157"/>
      <c r="G38" s="156" t="s">
        <v>0</v>
      </c>
      <c r="H38" s="158"/>
      <c r="I38" s="159">
        <v>1</v>
      </c>
      <c r="J38" s="159"/>
      <c r="K38" s="160">
        <f t="shared" ref="K38:K40" si="9">I38*$K$9</f>
        <v>6</v>
      </c>
      <c r="L38" s="161" t="s">
        <v>31</v>
      </c>
      <c r="M38" s="162">
        <f t="shared" si="3"/>
        <v>30000</v>
      </c>
      <c r="N38" s="163"/>
      <c r="O38" s="164">
        <f t="shared" si="4"/>
        <v>1.1259993244004054E-2</v>
      </c>
      <c r="P38" s="165"/>
      <c r="Q38" s="158"/>
      <c r="R38" s="166"/>
      <c r="S38" s="41"/>
      <c r="V38" s="42"/>
    </row>
    <row r="39" spans="1:22" ht="14.25" customHeight="1">
      <c r="A39" s="182" t="s">
        <v>43</v>
      </c>
      <c r="B39" s="153">
        <v>1</v>
      </c>
      <c r="C39" s="154">
        <v>5000</v>
      </c>
      <c r="D39" s="155"/>
      <c r="E39" s="156">
        <f t="shared" si="0"/>
        <v>15000</v>
      </c>
      <c r="F39" s="157"/>
      <c r="G39" s="156" t="s">
        <v>0</v>
      </c>
      <c r="H39" s="158"/>
      <c r="I39" s="159">
        <v>2</v>
      </c>
      <c r="J39" s="159"/>
      <c r="K39" s="160">
        <f t="shared" si="9"/>
        <v>12</v>
      </c>
      <c r="L39" s="161" t="s">
        <v>31</v>
      </c>
      <c r="M39" s="162">
        <f t="shared" si="3"/>
        <v>60000</v>
      </c>
      <c r="N39" s="163"/>
      <c r="O39" s="164">
        <f t="shared" si="4"/>
        <v>2.2519986488008108E-2</v>
      </c>
      <c r="P39" s="165"/>
      <c r="Q39" s="158"/>
      <c r="R39" s="166"/>
      <c r="S39" s="41"/>
      <c r="V39" s="42"/>
    </row>
    <row r="40" spans="1:22" ht="14.25" customHeight="1">
      <c r="A40" s="184" t="s">
        <v>59</v>
      </c>
      <c r="B40" s="153">
        <v>1</v>
      </c>
      <c r="C40" s="154">
        <v>5000</v>
      </c>
      <c r="D40" s="155"/>
      <c r="E40" s="156">
        <f t="shared" si="0"/>
        <v>30000</v>
      </c>
      <c r="F40" s="157"/>
      <c r="G40" s="156" t="s">
        <v>0</v>
      </c>
      <c r="H40" s="158"/>
      <c r="I40" s="159">
        <v>1</v>
      </c>
      <c r="J40" s="159"/>
      <c r="K40" s="160">
        <f t="shared" si="9"/>
        <v>6</v>
      </c>
      <c r="L40" s="161" t="s">
        <v>31</v>
      </c>
      <c r="M40" s="162">
        <f t="shared" si="3"/>
        <v>30000</v>
      </c>
      <c r="N40" s="163"/>
      <c r="O40" s="164">
        <f t="shared" si="4"/>
        <v>1.1259993244004054E-2</v>
      </c>
      <c r="P40" s="165"/>
      <c r="Q40" s="158"/>
      <c r="R40" s="179" t="s">
        <v>33</v>
      </c>
      <c r="S40" s="41"/>
      <c r="V40" s="42"/>
    </row>
    <row r="41" spans="1:22" ht="14.25" customHeight="1" thickBot="1">
      <c r="A41" s="186">
        <v>50000</v>
      </c>
      <c r="B41" s="187">
        <v>1</v>
      </c>
      <c r="C41" s="57">
        <v>50000</v>
      </c>
      <c r="D41" s="188"/>
      <c r="E41" s="58">
        <f t="shared" si="0"/>
        <v>22500</v>
      </c>
      <c r="F41" s="59"/>
      <c r="G41" s="58" t="s">
        <v>0</v>
      </c>
      <c r="H41" s="189"/>
      <c r="I41" s="60" t="s">
        <v>0</v>
      </c>
      <c r="J41" s="60"/>
      <c r="K41" s="61">
        <v>8</v>
      </c>
      <c r="L41" s="62" t="s">
        <v>31</v>
      </c>
      <c r="M41" s="63">
        <f t="shared" si="3"/>
        <v>400000</v>
      </c>
      <c r="N41" s="64"/>
      <c r="O41" s="65">
        <f t="shared" si="4"/>
        <v>0.15013324325338739</v>
      </c>
      <c r="P41" s="190"/>
      <c r="Q41" s="189"/>
      <c r="R41" s="191">
        <f>SUM(O32:O41)</f>
        <v>0.23458319258341781</v>
      </c>
      <c r="S41" s="41"/>
      <c r="V41" s="42"/>
    </row>
    <row r="42" spans="1:22" ht="14.25" customHeight="1" thickTop="1">
      <c r="A42" s="21"/>
      <c r="B42" s="4"/>
      <c r="C42" s="24" t="s">
        <v>37</v>
      </c>
      <c r="D42" s="14"/>
      <c r="E42" s="66">
        <f t="shared" si="0"/>
        <v>2.9975020815986677</v>
      </c>
      <c r="F42" s="24"/>
      <c r="G42" s="47">
        <f>SUM(G11:G41)</f>
        <v>7.75</v>
      </c>
      <c r="H42" s="28"/>
      <c r="I42" s="48">
        <f>SUM(I11:I41)</f>
        <v>10007</v>
      </c>
      <c r="J42" s="48"/>
      <c r="K42" s="28">
        <f>SUM(K11:K41)</f>
        <v>60050</v>
      </c>
      <c r="L42" s="49"/>
      <c r="M42" s="50">
        <f>SUM(M11:M41)</f>
        <v>2614300</v>
      </c>
      <c r="N42" s="51"/>
      <c r="O42" s="52">
        <f>SUM(O11:O41)</f>
        <v>0.98123334459332667</v>
      </c>
      <c r="P42" s="67" t="s">
        <v>16</v>
      </c>
      <c r="Q42" s="6"/>
      <c r="R42" s="68">
        <f>R16+R31+R41</f>
        <v>0.98123334459332656</v>
      </c>
    </row>
    <row r="43" spans="1:22" ht="14.25" customHeight="1" thickBot="1">
      <c r="A43" s="69" t="s">
        <v>36</v>
      </c>
      <c r="B43" s="70"/>
      <c r="C43" s="57">
        <f>+C41</f>
        <v>50000</v>
      </c>
      <c r="D43" s="71"/>
      <c r="E43" s="58">
        <f t="shared" si="0"/>
        <v>180000</v>
      </c>
      <c r="F43" s="59"/>
      <c r="G43" s="58" t="s">
        <v>0</v>
      </c>
      <c r="H43" s="61"/>
      <c r="I43" s="60" t="s">
        <v>0</v>
      </c>
      <c r="J43" s="60"/>
      <c r="K43" s="61">
        <v>1</v>
      </c>
      <c r="L43" s="62"/>
      <c r="M43" s="63">
        <f t="shared" si="3"/>
        <v>50000</v>
      </c>
      <c r="N43" s="64"/>
      <c r="O43" s="65">
        <f t="shared" ref="O43" si="10">(M43/$K$6)</f>
        <v>1.8766655406673424E-2</v>
      </c>
      <c r="P43" s="72"/>
      <c r="Q43" s="73"/>
      <c r="R43" s="74">
        <f>O43</f>
        <v>1.8766655406673424E-2</v>
      </c>
    </row>
    <row r="44" spans="1:22" ht="14.25" customHeight="1" thickTop="1">
      <c r="A44" s="21"/>
      <c r="B44" s="4"/>
      <c r="C44" s="24" t="s">
        <v>15</v>
      </c>
      <c r="D44" s="14"/>
      <c r="E44" s="66">
        <f t="shared" si="0"/>
        <v>2.9974521656591895</v>
      </c>
      <c r="F44" s="24"/>
      <c r="G44" s="47">
        <f>SUM(G42:G43)</f>
        <v>7.75</v>
      </c>
      <c r="H44" s="28"/>
      <c r="I44" s="48">
        <f>SUM(I42:I43)</f>
        <v>10007</v>
      </c>
      <c r="J44" s="48"/>
      <c r="K44" s="28">
        <f>SUM(K42:K43)</f>
        <v>60051</v>
      </c>
      <c r="L44" s="49"/>
      <c r="M44" s="50">
        <f>SUM(M42:M43)</f>
        <v>2664300</v>
      </c>
      <c r="N44" s="51"/>
      <c r="O44" s="52">
        <f>SUM(O42:O43)</f>
        <v>1</v>
      </c>
      <c r="P44" s="67"/>
      <c r="Q44" s="6"/>
      <c r="R44" s="68">
        <f>SUM(R42:R43)</f>
        <v>1</v>
      </c>
    </row>
    <row r="45" spans="1:22" s="40" customFormat="1" ht="14.25" customHeight="1">
      <c r="A45" s="21"/>
      <c r="B45" s="75"/>
      <c r="C45" s="76"/>
      <c r="D45" s="77"/>
      <c r="E45" s="78"/>
      <c r="F45" s="76"/>
      <c r="G45" s="78"/>
      <c r="H45" s="79"/>
      <c r="I45" s="80"/>
      <c r="J45" s="80"/>
      <c r="K45" s="80"/>
      <c r="L45" s="81"/>
      <c r="M45" s="82"/>
      <c r="N45" s="83"/>
      <c r="O45" s="84"/>
      <c r="P45" s="84"/>
      <c r="Q45" s="77"/>
      <c r="R45" s="85"/>
    </row>
    <row r="46" spans="1:22" s="40" customFormat="1" ht="14.25" customHeight="1">
      <c r="A46" s="86" t="s">
        <v>39</v>
      </c>
      <c r="B46" s="75"/>
      <c r="C46" s="76"/>
      <c r="D46" s="77"/>
      <c r="E46" s="201" t="s">
        <v>32</v>
      </c>
      <c r="F46" s="202"/>
      <c r="G46" s="202"/>
      <c r="H46" s="202"/>
      <c r="I46" s="202"/>
      <c r="J46" s="202"/>
      <c r="K46" s="203"/>
      <c r="L46" s="80"/>
      <c r="M46" s="80"/>
      <c r="N46" s="83"/>
      <c r="O46" s="84"/>
      <c r="P46" s="84"/>
      <c r="Q46" s="77"/>
      <c r="R46" s="85"/>
    </row>
    <row r="47" spans="1:22" s="40" customFormat="1" ht="14.25" customHeight="1">
      <c r="A47" s="87" t="s">
        <v>40</v>
      </c>
      <c r="B47" s="75"/>
      <c r="C47" s="76"/>
      <c r="D47" s="77"/>
      <c r="E47" s="88">
        <v>20</v>
      </c>
      <c r="F47" s="6" t="s">
        <v>17</v>
      </c>
      <c r="G47" s="89">
        <f>$A$6/SUM(K11:K13)</f>
        <v>7.6923076923076925</v>
      </c>
      <c r="H47" s="90"/>
      <c r="I47" s="91">
        <v>250</v>
      </c>
      <c r="J47" s="92" t="s">
        <v>17</v>
      </c>
      <c r="K47" s="93">
        <f>$A$6/SUM(K28:K31)</f>
        <v>666.66666666666663</v>
      </c>
      <c r="L47" s="92"/>
      <c r="M47" s="94"/>
      <c r="N47" s="83"/>
      <c r="O47" s="84"/>
      <c r="P47" s="84"/>
      <c r="Q47" s="77"/>
      <c r="R47" s="85"/>
    </row>
    <row r="48" spans="1:22" s="40" customFormat="1" ht="14.25" customHeight="1">
      <c r="A48" s="95" t="s">
        <v>41</v>
      </c>
      <c r="B48" s="75"/>
      <c r="C48" s="76"/>
      <c r="D48" s="77"/>
      <c r="E48" s="88">
        <v>25</v>
      </c>
      <c r="F48" s="6" t="s">
        <v>17</v>
      </c>
      <c r="G48" s="89">
        <f>$A$6/SUM(K14:K16)</f>
        <v>8.3333333333333339</v>
      </c>
      <c r="H48" s="90"/>
      <c r="I48" s="91">
        <v>500</v>
      </c>
      <c r="J48" s="92" t="s">
        <v>17</v>
      </c>
      <c r="K48" s="93">
        <f>$A$6/SUM(K32:K37)</f>
        <v>857.14285714285711</v>
      </c>
      <c r="L48" s="92"/>
      <c r="M48" s="94"/>
      <c r="N48" s="83"/>
      <c r="O48" s="84"/>
      <c r="P48" s="84"/>
      <c r="Q48" s="77"/>
      <c r="R48" s="85"/>
    </row>
    <row r="49" spans="1:25" s="40" customFormat="1" ht="14.25" customHeight="1">
      <c r="A49" s="147" t="s">
        <v>42</v>
      </c>
      <c r="B49" s="75"/>
      <c r="C49" s="76"/>
      <c r="D49" s="77"/>
      <c r="E49" s="88">
        <v>50</v>
      </c>
      <c r="F49" s="6" t="s">
        <v>17</v>
      </c>
      <c r="G49" s="89">
        <f>$A$6/SUM(K17:K21)</f>
        <v>16.666666666666668</v>
      </c>
      <c r="H49" s="90"/>
      <c r="I49" s="96">
        <v>5000</v>
      </c>
      <c r="J49" s="92" t="s">
        <v>17</v>
      </c>
      <c r="K49" s="93">
        <f>$A$6/SUM(K38:K40)</f>
        <v>7500</v>
      </c>
      <c r="L49" s="92"/>
      <c r="M49" s="94"/>
      <c r="N49" s="83"/>
      <c r="O49" s="84"/>
      <c r="P49" s="84"/>
      <c r="Q49" s="77"/>
      <c r="R49" s="85"/>
    </row>
    <row r="50" spans="1:25" s="40" customFormat="1" ht="14.25" customHeight="1">
      <c r="A50" s="97"/>
      <c r="B50" s="75"/>
      <c r="C50" s="76"/>
      <c r="D50" s="77"/>
      <c r="E50" s="98">
        <v>100</v>
      </c>
      <c r="F50" s="38" t="s">
        <v>17</v>
      </c>
      <c r="G50" s="99">
        <f>$A$6/SUM(K22:K27)</f>
        <v>48.154093097913325</v>
      </c>
      <c r="H50" s="100"/>
      <c r="I50" s="101">
        <v>50000</v>
      </c>
      <c r="J50" s="102" t="s">
        <v>17</v>
      </c>
      <c r="K50" s="103">
        <f>$A$6/SUM(K41)</f>
        <v>22500</v>
      </c>
      <c r="L50" s="92"/>
      <c r="M50" s="94"/>
      <c r="N50" s="83"/>
      <c r="O50" s="84"/>
      <c r="P50" s="84"/>
      <c r="Q50" s="77"/>
      <c r="R50" s="85"/>
    </row>
    <row r="51" spans="1:25" s="40" customFormat="1" ht="14.25" customHeight="1">
      <c r="A51" s="146"/>
      <c r="B51" s="75"/>
      <c r="C51" s="76"/>
      <c r="D51" s="77"/>
      <c r="E51" s="77"/>
      <c r="F51" s="77"/>
      <c r="G51" s="77"/>
      <c r="H51" s="76"/>
      <c r="I51" s="91"/>
      <c r="J51" s="92"/>
      <c r="K51" s="89"/>
      <c r="L51" s="92"/>
      <c r="M51" s="94"/>
      <c r="N51" s="83"/>
      <c r="O51" s="84"/>
      <c r="P51" s="84"/>
      <c r="Q51" s="77"/>
      <c r="R51" s="85"/>
    </row>
    <row r="52" spans="1:25" s="40" customFormat="1" ht="14.25" customHeight="1">
      <c r="A52" s="104"/>
      <c r="B52" s="75"/>
      <c r="C52" s="76"/>
      <c r="D52" s="77"/>
      <c r="E52" s="91"/>
      <c r="F52" s="90"/>
      <c r="G52" s="89"/>
      <c r="H52" s="76"/>
      <c r="I52" s="91"/>
      <c r="J52" s="92"/>
      <c r="K52" s="94"/>
      <c r="L52" s="80"/>
      <c r="M52" s="80"/>
      <c r="N52" s="83"/>
      <c r="O52" s="84"/>
      <c r="P52" s="84"/>
      <c r="Q52" s="77"/>
      <c r="R52" s="85"/>
    </row>
    <row r="53" spans="1:25" ht="14.25" customHeight="1">
      <c r="A53" s="105" t="s">
        <v>18</v>
      </c>
      <c r="B53" s="106" t="s">
        <v>38</v>
      </c>
      <c r="C53" s="6"/>
      <c r="D53" s="6"/>
      <c r="E53" s="107"/>
      <c r="F53" s="108"/>
      <c r="G53" s="109"/>
      <c r="H53" s="90"/>
      <c r="I53" s="92"/>
      <c r="J53" s="92"/>
      <c r="K53" s="92"/>
      <c r="L53" s="110"/>
      <c r="M53" s="111"/>
      <c r="N53" s="112"/>
      <c r="O53" s="67"/>
      <c r="P53" s="67"/>
      <c r="Q53" s="6"/>
      <c r="R53" s="9"/>
    </row>
    <row r="54" spans="1:25" ht="14.25" customHeight="1">
      <c r="A54" s="105" t="s">
        <v>31</v>
      </c>
      <c r="B54" s="106" t="s">
        <v>35</v>
      </c>
      <c r="C54" s="6"/>
      <c r="D54" s="6"/>
      <c r="E54" s="107"/>
      <c r="F54" s="108"/>
      <c r="G54" s="113"/>
      <c r="H54" s="90"/>
      <c r="I54" s="92"/>
      <c r="J54" s="92"/>
      <c r="K54" s="110"/>
      <c r="L54" s="110"/>
      <c r="M54" s="92"/>
      <c r="N54" s="112"/>
      <c r="O54" s="114"/>
      <c r="P54" s="114"/>
      <c r="Q54" s="6"/>
      <c r="R54" s="9"/>
    </row>
    <row r="55" spans="1:25" ht="14.25" customHeight="1">
      <c r="A55" s="105" t="s">
        <v>16</v>
      </c>
      <c r="B55" s="106" t="s">
        <v>19</v>
      </c>
      <c r="C55" s="6"/>
      <c r="D55" s="6"/>
      <c r="E55" s="107"/>
      <c r="F55" s="108"/>
      <c r="G55" s="113"/>
      <c r="H55" s="90"/>
      <c r="I55" s="92"/>
      <c r="J55" s="92"/>
      <c r="K55" s="110"/>
      <c r="L55" s="110"/>
      <c r="M55" s="92"/>
      <c r="N55" s="112"/>
      <c r="O55" s="114"/>
      <c r="P55" s="114"/>
      <c r="Q55" s="6"/>
      <c r="R55" s="9"/>
    </row>
    <row r="56" spans="1:25" ht="14.25" customHeight="1">
      <c r="A56" s="21"/>
      <c r="B56" s="4"/>
      <c r="C56" s="6"/>
      <c r="D56" s="6"/>
      <c r="E56" s="6"/>
      <c r="F56" s="115"/>
      <c r="G56" s="6"/>
      <c r="H56" s="6"/>
      <c r="I56" s="6"/>
      <c r="J56" s="115"/>
      <c r="K56" s="6"/>
      <c r="L56" s="6"/>
      <c r="M56" s="6"/>
      <c r="N56" s="115"/>
      <c r="O56" s="6"/>
      <c r="P56" s="6"/>
      <c r="Q56" s="6"/>
      <c r="R56" s="9"/>
      <c r="Y56" s="107"/>
    </row>
    <row r="57" spans="1:25" ht="14.25" customHeight="1">
      <c r="A57" s="116"/>
      <c r="B57" s="117"/>
      <c r="C57" s="34" t="s">
        <v>8</v>
      </c>
      <c r="D57" s="35"/>
      <c r="E57" s="35"/>
      <c r="F57" s="34" t="s">
        <v>20</v>
      </c>
      <c r="G57" s="35"/>
      <c r="H57" s="35"/>
      <c r="I57" s="35"/>
      <c r="J57" s="34" t="s">
        <v>21</v>
      </c>
      <c r="K57" s="35"/>
      <c r="L57" s="35"/>
      <c r="M57" s="35"/>
      <c r="N57" s="34" t="s">
        <v>22</v>
      </c>
      <c r="O57" s="35"/>
      <c r="P57" s="35"/>
      <c r="Q57" s="34" t="s">
        <v>23</v>
      </c>
      <c r="R57" s="118"/>
      <c r="S57" s="119"/>
      <c r="T57" s="120"/>
      <c r="U57" s="121"/>
      <c r="V57" s="119"/>
      <c r="Y57" s="107"/>
    </row>
    <row r="58" spans="1:25" ht="12.75" customHeight="1">
      <c r="A58" s="43">
        <f t="shared" ref="A58:A63" si="11">A11</f>
        <v>20</v>
      </c>
      <c r="B58" s="44"/>
      <c r="C58" s="12">
        <f>C11</f>
        <v>20</v>
      </c>
      <c r="D58" s="14"/>
      <c r="E58" s="14">
        <v>2</v>
      </c>
      <c r="F58" s="15" t="s">
        <v>17</v>
      </c>
      <c r="G58" s="46">
        <f t="shared" ref="G58:G63" si="12">E58*C58</f>
        <v>40</v>
      </c>
      <c r="H58" s="14"/>
      <c r="I58" s="14">
        <v>1</v>
      </c>
      <c r="J58" s="15" t="s">
        <v>17</v>
      </c>
      <c r="K58" s="46">
        <f t="shared" ref="K58:K63" si="13">I58*C58</f>
        <v>20</v>
      </c>
      <c r="L58" s="14"/>
      <c r="M58" s="14">
        <v>1</v>
      </c>
      <c r="N58" s="15" t="s">
        <v>17</v>
      </c>
      <c r="O58" s="46">
        <f t="shared" ref="O58:O63" si="14">M58*C58</f>
        <v>20</v>
      </c>
      <c r="P58" s="49">
        <v>0</v>
      </c>
      <c r="Q58" s="15" t="s">
        <v>17</v>
      </c>
      <c r="R58" s="122">
        <f t="shared" ref="R58:R63" si="15">P58*C58</f>
        <v>0</v>
      </c>
      <c r="S58" s="123">
        <f t="shared" ref="S58:S63" si="16">((M58+I58+E58+P58)*($I$9/$G$9))/4</f>
        <v>1200</v>
      </c>
      <c r="T58" s="123">
        <f>I11</f>
        <v>1200</v>
      </c>
      <c r="U58" s="124"/>
      <c r="V58" s="125">
        <f t="shared" ref="V58:V63" si="17">S58-T58</f>
        <v>0</v>
      </c>
    </row>
    <row r="59" spans="1:25" ht="12.75" customHeight="1">
      <c r="A59" s="43" t="str">
        <f t="shared" si="11"/>
        <v>$10 + $2 (5X)</v>
      </c>
      <c r="B59" s="44"/>
      <c r="C59" s="12">
        <f t="shared" ref="C59:C63" si="18">C12</f>
        <v>20</v>
      </c>
      <c r="D59" s="14"/>
      <c r="E59" s="14">
        <v>1</v>
      </c>
      <c r="F59" s="15" t="s">
        <v>17</v>
      </c>
      <c r="G59" s="46">
        <f t="shared" si="12"/>
        <v>20</v>
      </c>
      <c r="H59" s="14"/>
      <c r="I59" s="14">
        <v>1</v>
      </c>
      <c r="J59" s="15" t="s">
        <v>17</v>
      </c>
      <c r="K59" s="46">
        <f t="shared" si="13"/>
        <v>20</v>
      </c>
      <c r="L59" s="14"/>
      <c r="M59" s="14">
        <v>1</v>
      </c>
      <c r="N59" s="15" t="s">
        <v>17</v>
      </c>
      <c r="O59" s="46">
        <f t="shared" si="14"/>
        <v>20</v>
      </c>
      <c r="P59" s="49">
        <v>2</v>
      </c>
      <c r="Q59" s="15" t="s">
        <v>17</v>
      </c>
      <c r="R59" s="122">
        <f t="shared" si="15"/>
        <v>40</v>
      </c>
      <c r="S59" s="123">
        <f t="shared" si="16"/>
        <v>1500</v>
      </c>
      <c r="T59" s="123">
        <f t="shared" ref="T59:T63" si="19">I12</f>
        <v>1200</v>
      </c>
      <c r="U59" s="124"/>
      <c r="V59" s="125">
        <f t="shared" si="17"/>
        <v>300</v>
      </c>
    </row>
    <row r="60" spans="1:25" ht="12.75" customHeight="1">
      <c r="A60" s="43" t="str">
        <f t="shared" si="11"/>
        <v>$2 (10X)</v>
      </c>
      <c r="B60" s="44"/>
      <c r="C60" s="12">
        <f t="shared" si="18"/>
        <v>20</v>
      </c>
      <c r="D60" s="14"/>
      <c r="E60" s="14">
        <v>0</v>
      </c>
      <c r="F60" s="15" t="s">
        <v>17</v>
      </c>
      <c r="G60" s="46">
        <f t="shared" si="12"/>
        <v>0</v>
      </c>
      <c r="H60" s="14"/>
      <c r="I60" s="14">
        <v>2</v>
      </c>
      <c r="J60" s="15" t="s">
        <v>17</v>
      </c>
      <c r="K60" s="46">
        <f t="shared" si="13"/>
        <v>40</v>
      </c>
      <c r="L60" s="14"/>
      <c r="M60" s="14">
        <v>1</v>
      </c>
      <c r="N60" s="15" t="s">
        <v>17</v>
      </c>
      <c r="O60" s="46">
        <f t="shared" si="14"/>
        <v>20</v>
      </c>
      <c r="P60" s="14">
        <v>2</v>
      </c>
      <c r="Q60" s="15" t="s">
        <v>17</v>
      </c>
      <c r="R60" s="122">
        <f t="shared" si="15"/>
        <v>40</v>
      </c>
      <c r="S60" s="123">
        <f t="shared" si="16"/>
        <v>1500</v>
      </c>
      <c r="T60" s="123">
        <f t="shared" si="19"/>
        <v>1500</v>
      </c>
      <c r="U60" s="124"/>
      <c r="V60" s="125">
        <f t="shared" si="17"/>
        <v>0</v>
      </c>
    </row>
    <row r="61" spans="1:25" ht="12.75" customHeight="1">
      <c r="A61" s="43">
        <f t="shared" si="11"/>
        <v>25</v>
      </c>
      <c r="B61" s="44"/>
      <c r="C61" s="12">
        <f t="shared" si="18"/>
        <v>25</v>
      </c>
      <c r="D61" s="14"/>
      <c r="E61" s="14">
        <v>1</v>
      </c>
      <c r="F61" s="15" t="s">
        <v>17</v>
      </c>
      <c r="G61" s="46">
        <f t="shared" si="12"/>
        <v>25</v>
      </c>
      <c r="H61" s="14"/>
      <c r="I61" s="14">
        <v>1</v>
      </c>
      <c r="J61" s="15" t="s">
        <v>17</v>
      </c>
      <c r="K61" s="46">
        <f t="shared" si="13"/>
        <v>25</v>
      </c>
      <c r="L61" s="14"/>
      <c r="M61" s="14">
        <v>2</v>
      </c>
      <c r="N61" s="15" t="s">
        <v>17</v>
      </c>
      <c r="O61" s="46">
        <f t="shared" si="14"/>
        <v>50</v>
      </c>
      <c r="P61" s="14">
        <v>2</v>
      </c>
      <c r="Q61" s="15" t="s">
        <v>17</v>
      </c>
      <c r="R61" s="122">
        <f t="shared" si="15"/>
        <v>50</v>
      </c>
      <c r="S61" s="123">
        <f t="shared" si="16"/>
        <v>1800</v>
      </c>
      <c r="T61" s="123">
        <f t="shared" si="19"/>
        <v>1800</v>
      </c>
      <c r="U61" s="124"/>
      <c r="V61" s="125">
        <f t="shared" si="17"/>
        <v>0</v>
      </c>
    </row>
    <row r="62" spans="1:25" ht="12.75" customHeight="1">
      <c r="A62" s="43" t="str">
        <f t="shared" si="11"/>
        <v>$5 (5X)</v>
      </c>
      <c r="B62" s="44"/>
      <c r="C62" s="12">
        <f t="shared" si="18"/>
        <v>25</v>
      </c>
      <c r="D62" s="14"/>
      <c r="E62" s="14">
        <v>1</v>
      </c>
      <c r="F62" s="15" t="s">
        <v>17</v>
      </c>
      <c r="G62" s="46">
        <f t="shared" si="12"/>
        <v>25</v>
      </c>
      <c r="H62" s="14"/>
      <c r="I62" s="14">
        <v>2</v>
      </c>
      <c r="J62" s="15" t="s">
        <v>17</v>
      </c>
      <c r="K62" s="46">
        <f t="shared" si="13"/>
        <v>50</v>
      </c>
      <c r="L62" s="14"/>
      <c r="M62" s="14">
        <v>0</v>
      </c>
      <c r="N62" s="15" t="s">
        <v>17</v>
      </c>
      <c r="O62" s="46">
        <f t="shared" si="14"/>
        <v>0</v>
      </c>
      <c r="P62" s="14">
        <v>0</v>
      </c>
      <c r="Q62" s="15" t="s">
        <v>17</v>
      </c>
      <c r="R62" s="122">
        <f t="shared" si="15"/>
        <v>0</v>
      </c>
      <c r="S62" s="123">
        <f t="shared" si="16"/>
        <v>900</v>
      </c>
      <c r="T62" s="123">
        <f t="shared" si="19"/>
        <v>900</v>
      </c>
      <c r="U62" s="119"/>
      <c r="V62" s="125">
        <f t="shared" si="17"/>
        <v>0</v>
      </c>
    </row>
    <row r="63" spans="1:25" ht="12.75" customHeight="1">
      <c r="A63" s="126" t="str">
        <f t="shared" si="11"/>
        <v>$5 + $2 (10X)</v>
      </c>
      <c r="B63" s="117"/>
      <c r="C63" s="127">
        <f t="shared" si="18"/>
        <v>25</v>
      </c>
      <c r="D63" s="35"/>
      <c r="E63" s="35">
        <v>1</v>
      </c>
      <c r="F63" s="34" t="s">
        <v>17</v>
      </c>
      <c r="G63" s="128">
        <f t="shared" si="12"/>
        <v>25</v>
      </c>
      <c r="H63" s="35"/>
      <c r="I63" s="35">
        <v>0</v>
      </c>
      <c r="J63" s="34" t="s">
        <v>17</v>
      </c>
      <c r="K63" s="128">
        <f t="shared" si="13"/>
        <v>0</v>
      </c>
      <c r="L63" s="35"/>
      <c r="M63" s="35">
        <v>1</v>
      </c>
      <c r="N63" s="34" t="s">
        <v>17</v>
      </c>
      <c r="O63" s="128">
        <f t="shared" si="14"/>
        <v>25</v>
      </c>
      <c r="P63" s="35">
        <v>1</v>
      </c>
      <c r="Q63" s="34" t="s">
        <v>17</v>
      </c>
      <c r="R63" s="129">
        <f t="shared" si="15"/>
        <v>25</v>
      </c>
      <c r="S63" s="123">
        <f t="shared" si="16"/>
        <v>900</v>
      </c>
      <c r="T63" s="123">
        <f t="shared" si="19"/>
        <v>900</v>
      </c>
      <c r="U63" s="119"/>
      <c r="V63" s="125">
        <f t="shared" si="17"/>
        <v>0</v>
      </c>
    </row>
    <row r="64" spans="1:25" ht="12.75" customHeight="1">
      <c r="A64" s="130" t="s">
        <v>28</v>
      </c>
      <c r="B64" s="44"/>
      <c r="C64" s="12"/>
      <c r="D64" s="14"/>
      <c r="E64" s="14">
        <f>SUM(E58:E63)</f>
        <v>6</v>
      </c>
      <c r="F64" s="15"/>
      <c r="G64" s="131">
        <f>SUM(G58:G63)</f>
        <v>135</v>
      </c>
      <c r="H64" s="14"/>
      <c r="I64" s="14">
        <f>SUM(I58:I63)</f>
        <v>7</v>
      </c>
      <c r="J64" s="15"/>
      <c r="K64" s="131">
        <f>SUM(K58:K63)</f>
        <v>155</v>
      </c>
      <c r="L64" s="14"/>
      <c r="M64" s="49">
        <f>SUM(M58:M63)</f>
        <v>6</v>
      </c>
      <c r="N64" s="15"/>
      <c r="O64" s="131">
        <f>SUM(O58:O63)</f>
        <v>135</v>
      </c>
      <c r="P64" s="49">
        <f>SUM(P58:P63)</f>
        <v>7</v>
      </c>
      <c r="Q64" s="15"/>
      <c r="R64" s="132">
        <f>SUM(R58:R63)</f>
        <v>155</v>
      </c>
      <c r="T64" s="133"/>
      <c r="V64" s="134"/>
    </row>
    <row r="65" spans="1:22" ht="12.75" customHeight="1">
      <c r="A65" s="130"/>
      <c r="B65" s="44"/>
      <c r="C65" s="12"/>
      <c r="D65" s="14"/>
      <c r="E65" s="14"/>
      <c r="F65" s="15"/>
      <c r="G65" s="131"/>
      <c r="H65" s="14"/>
      <c r="I65" s="14"/>
      <c r="J65" s="15"/>
      <c r="K65" s="131"/>
      <c r="L65" s="14"/>
      <c r="M65" s="49"/>
      <c r="N65" s="15"/>
      <c r="O65" s="131"/>
      <c r="P65" s="49"/>
      <c r="Q65" s="15"/>
      <c r="R65" s="132"/>
      <c r="T65" s="135">
        <f>SUM(G64+K64+O64+R64)/4</f>
        <v>145</v>
      </c>
      <c r="V65" s="134"/>
    </row>
    <row r="66" spans="1:22" ht="12.75" customHeight="1" thickBot="1">
      <c r="A66" s="136"/>
      <c r="B66" s="137"/>
      <c r="C66" s="138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40"/>
      <c r="V66" s="134"/>
    </row>
    <row r="67" spans="1:22" ht="14.25" customHeight="1">
      <c r="A67" s="21"/>
      <c r="B67" s="4"/>
      <c r="C67" s="141"/>
      <c r="D67" s="6"/>
      <c r="E67" s="6"/>
      <c r="F67" s="6"/>
      <c r="G67" s="6"/>
      <c r="H67" s="6"/>
      <c r="I67" s="6"/>
      <c r="J67" s="23"/>
      <c r="K67" s="142"/>
      <c r="L67" s="6"/>
      <c r="M67" s="6"/>
      <c r="N67" s="6"/>
      <c r="O67" s="6"/>
      <c r="P67" s="6"/>
      <c r="Q67" s="6"/>
      <c r="R67" s="6"/>
      <c r="S67" s="133"/>
      <c r="V67" s="134"/>
    </row>
    <row r="68" spans="1:22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143"/>
      <c r="Q68" s="6"/>
      <c r="R68" s="6"/>
      <c r="S68" s="6"/>
    </row>
    <row r="69" spans="1:22" ht="14.25" customHeight="1">
      <c r="A69" s="6"/>
      <c r="B69" s="4"/>
      <c r="C69" s="6"/>
      <c r="D69" s="6"/>
      <c r="E69" s="6"/>
      <c r="F69" s="6"/>
      <c r="G69" s="6"/>
      <c r="H69" s="6"/>
      <c r="I69" s="6"/>
      <c r="P69" s="144"/>
      <c r="Q69" s="6"/>
      <c r="R69" s="6"/>
      <c r="S69" s="6"/>
    </row>
    <row r="70" spans="1:22" ht="14.25" customHeight="1">
      <c r="A70" s="23"/>
      <c r="B70" s="4"/>
      <c r="C70" s="6"/>
      <c r="D70" s="6"/>
      <c r="E70" s="6"/>
      <c r="F70" s="23"/>
      <c r="G70" s="6"/>
      <c r="H70" s="6"/>
      <c r="I70" s="8"/>
      <c r="P70" s="6"/>
      <c r="Q70" s="6"/>
      <c r="R70" s="6"/>
      <c r="S70" s="6"/>
    </row>
    <row r="71" spans="1:22" ht="14.25" customHeight="1">
      <c r="A71" s="23"/>
      <c r="B71" s="4"/>
      <c r="C71" s="6"/>
      <c r="D71" s="6"/>
      <c r="E71" s="6"/>
      <c r="F71" s="6"/>
      <c r="G71" s="6"/>
      <c r="H71" s="6"/>
      <c r="I71" s="8"/>
      <c r="P71" s="6"/>
      <c r="Q71" s="6"/>
      <c r="R71" s="6"/>
      <c r="S71" s="6"/>
    </row>
    <row r="72" spans="1:22" ht="14.25" customHeight="1">
      <c r="A72" s="6"/>
      <c r="B72" s="4"/>
      <c r="C72" s="6"/>
      <c r="D72" s="6"/>
      <c r="E72" s="77"/>
      <c r="F72" s="6"/>
      <c r="G72" s="6"/>
      <c r="H72" s="6"/>
      <c r="I72" s="6"/>
      <c r="P72" s="6"/>
      <c r="Q72" s="6"/>
      <c r="R72" s="6"/>
      <c r="S72" s="6"/>
    </row>
    <row r="73" spans="1:22" ht="14.25" customHeight="1">
      <c r="A73" s="6"/>
      <c r="B73" s="4"/>
      <c r="C73" s="6"/>
      <c r="D73" s="6"/>
      <c r="E73" s="6"/>
      <c r="F73" s="6"/>
      <c r="G73" s="77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22" ht="14.25" customHeight="1">
      <c r="A74" s="6"/>
      <c r="B74" s="4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E78" s="6"/>
    </row>
    <row r="79" spans="1:22" ht="14.25" customHeight="1">
      <c r="E79" s="6"/>
    </row>
    <row r="80" spans="1:22" ht="14.25" customHeight="1">
      <c r="B80" s="1"/>
      <c r="E80" s="6"/>
    </row>
    <row r="81" spans="2:5" ht="14.25" customHeight="1">
      <c r="B81" s="1"/>
      <c r="E81" s="6"/>
    </row>
    <row r="82" spans="2:5" ht="14.25" customHeight="1">
      <c r="B82" s="1"/>
      <c r="E82" s="6"/>
    </row>
  </sheetData>
  <mergeCells count="5">
    <mergeCell ref="A1:R1"/>
    <mergeCell ref="A2:R2"/>
    <mergeCell ref="A3:R3"/>
    <mergeCell ref="A4:R4"/>
    <mergeCell ref="E46:K46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1459</vt:lpstr>
      <vt:lpstr>'1459'!Print_Area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2015-07-21T16:05:55Z</cp:lastPrinted>
  <dcterms:created xsi:type="dcterms:W3CDTF">1998-07-22T12:50:39Z</dcterms:created>
  <dcterms:modified xsi:type="dcterms:W3CDTF">2018-04-04T19:04:55Z</dcterms:modified>
</cp:coreProperties>
</file>