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19200" windowHeight="12180" tabRatio="601"/>
  </bookViews>
  <sheets>
    <sheet name="1407" sheetId="1" r:id="rId1"/>
  </sheets>
  <definedNames>
    <definedName name="_xlnm.Print_Area" localSheetId="0">'1407'!$A$1:$R$35</definedName>
  </definedNames>
  <calcPr calcId="171027"/>
</workbook>
</file>

<file path=xl/calcChain.xml><?xml version="1.0" encoding="utf-8"?>
<calcChain xmlns="http://schemas.openxmlformats.org/spreadsheetml/2006/main">
  <c r="X43" i="1" l="1"/>
  <c r="X44" i="1"/>
  <c r="X45" i="1"/>
  <c r="X46" i="1"/>
  <c r="X47" i="1"/>
  <c r="X48" i="1"/>
  <c r="X49" i="1"/>
  <c r="X50" i="1"/>
  <c r="X51" i="1"/>
  <c r="X52" i="1"/>
  <c r="X42" i="1"/>
  <c r="A43" i="1" l="1"/>
  <c r="A44" i="1"/>
  <c r="A45" i="1"/>
  <c r="A46" i="1"/>
  <c r="A47" i="1"/>
  <c r="A48" i="1"/>
  <c r="A49" i="1"/>
  <c r="A50" i="1"/>
  <c r="A51" i="1"/>
  <c r="A52" i="1"/>
  <c r="C43" i="1"/>
  <c r="C44" i="1"/>
  <c r="C45" i="1"/>
  <c r="C46" i="1"/>
  <c r="C47" i="1"/>
  <c r="C48" i="1"/>
  <c r="C49" i="1"/>
  <c r="C50" i="1"/>
  <c r="C51" i="1"/>
  <c r="C52" i="1"/>
  <c r="K34" i="1" l="1"/>
  <c r="P53" i="1" l="1"/>
  <c r="I53" i="1"/>
  <c r="M53" i="1"/>
  <c r="E53" i="1"/>
  <c r="R43" i="1"/>
  <c r="R44" i="1"/>
  <c r="R45" i="1"/>
  <c r="R46" i="1"/>
  <c r="R47" i="1"/>
  <c r="R48" i="1"/>
  <c r="R49" i="1"/>
  <c r="R50" i="1"/>
  <c r="R51" i="1"/>
  <c r="R52" i="1"/>
  <c r="O43" i="1"/>
  <c r="O44" i="1"/>
  <c r="O45" i="1"/>
  <c r="O46" i="1"/>
  <c r="O47" i="1"/>
  <c r="O48" i="1"/>
  <c r="O49" i="1"/>
  <c r="O50" i="1"/>
  <c r="O51" i="1"/>
  <c r="O52" i="1"/>
  <c r="K43" i="1"/>
  <c r="K44" i="1"/>
  <c r="K45" i="1"/>
  <c r="K46" i="1"/>
  <c r="K47" i="1"/>
  <c r="K48" i="1"/>
  <c r="K49" i="1"/>
  <c r="K50" i="1"/>
  <c r="K51" i="1"/>
  <c r="K52" i="1"/>
  <c r="G43" i="1"/>
  <c r="G44" i="1"/>
  <c r="G45" i="1"/>
  <c r="G46" i="1"/>
  <c r="G47" i="1"/>
  <c r="G48" i="1"/>
  <c r="G49" i="1"/>
  <c r="G50" i="1"/>
  <c r="G51" i="1"/>
  <c r="G52" i="1"/>
  <c r="I12" i="1" l="1"/>
  <c r="Y43" i="1" s="1"/>
  <c r="Z43" i="1" s="1"/>
  <c r="I13" i="1"/>
  <c r="Y44" i="1" s="1"/>
  <c r="Z44" i="1" s="1"/>
  <c r="I14" i="1"/>
  <c r="Y45" i="1" s="1"/>
  <c r="Z45" i="1" s="1"/>
  <c r="I15" i="1"/>
  <c r="Y46" i="1" s="1"/>
  <c r="Z46" i="1" s="1"/>
  <c r="I16" i="1"/>
  <c r="Y47" i="1" s="1"/>
  <c r="Z47" i="1" s="1"/>
  <c r="I17" i="1"/>
  <c r="Y48" i="1" s="1"/>
  <c r="Z48" i="1" s="1"/>
  <c r="I18" i="1"/>
  <c r="Y49" i="1" s="1"/>
  <c r="Z49" i="1" s="1"/>
  <c r="I19" i="1"/>
  <c r="Y50" i="1" s="1"/>
  <c r="Z50" i="1" s="1"/>
  <c r="I20" i="1"/>
  <c r="Y51" i="1" s="1"/>
  <c r="Z51" i="1" s="1"/>
  <c r="I21" i="1"/>
  <c r="Y52" i="1" s="1"/>
  <c r="Z52" i="1" s="1"/>
  <c r="M25" i="1"/>
  <c r="E25" i="1"/>
  <c r="E27" i="1"/>
  <c r="C27" i="1"/>
  <c r="M27" i="1" s="1"/>
  <c r="G26" i="1" l="1"/>
  <c r="G28" i="1" s="1"/>
  <c r="C42" i="1" l="1"/>
  <c r="A42" i="1"/>
  <c r="O42" i="1" l="1"/>
  <c r="O53" i="1" s="1"/>
  <c r="R42" i="1"/>
  <c r="R53" i="1" s="1"/>
  <c r="I11" i="1"/>
  <c r="Y42" i="1" s="1"/>
  <c r="Z42" i="1" l="1"/>
  <c r="I26" i="1"/>
  <c r="I28" i="1" s="1"/>
  <c r="K9" i="1" l="1"/>
  <c r="G6" i="1"/>
  <c r="K24" i="1" l="1"/>
  <c r="K23" i="1"/>
  <c r="K22" i="1"/>
  <c r="K17" i="1"/>
  <c r="K20" i="1"/>
  <c r="E20" i="1" s="1"/>
  <c r="K19" i="1"/>
  <c r="K21" i="1"/>
  <c r="K13" i="1"/>
  <c r="K18" i="1"/>
  <c r="K16" i="1"/>
  <c r="K15" i="1"/>
  <c r="K14" i="1"/>
  <c r="K12" i="1"/>
  <c r="K11" i="1"/>
  <c r="G42" i="1"/>
  <c r="G53" i="1" s="1"/>
  <c r="Y54" i="1" s="1"/>
  <c r="K42" i="1"/>
  <c r="K53" i="1" s="1"/>
  <c r="G34" i="1" l="1"/>
  <c r="K33" i="1"/>
  <c r="M24" i="1"/>
  <c r="E24" i="1"/>
  <c r="E23" i="1"/>
  <c r="M23" i="1"/>
  <c r="G33" i="1"/>
  <c r="G32" i="1"/>
  <c r="K32" i="1"/>
  <c r="M12" i="1"/>
  <c r="E12" i="1"/>
  <c r="M14" i="1"/>
  <c r="E14" i="1"/>
  <c r="E22" i="1"/>
  <c r="M22" i="1"/>
  <c r="M18" i="1"/>
  <c r="E18" i="1"/>
  <c r="E19" i="1"/>
  <c r="M19" i="1"/>
  <c r="M20" i="1"/>
  <c r="M17" i="1"/>
  <c r="E17" i="1"/>
  <c r="M16" i="1"/>
  <c r="E16" i="1"/>
  <c r="M21" i="1"/>
  <c r="E21" i="1"/>
  <c r="M15" i="1"/>
  <c r="E15" i="1"/>
  <c r="M13" i="1"/>
  <c r="E13" i="1"/>
  <c r="K26" i="1"/>
  <c r="E11" i="1"/>
  <c r="G31" i="1"/>
  <c r="M11" i="1"/>
  <c r="E26" i="1" l="1"/>
  <c r="K28" i="1"/>
  <c r="E28" i="1" s="1"/>
  <c r="M26" i="1"/>
  <c r="M28" i="1" s="1"/>
  <c r="K6" i="1" s="1"/>
  <c r="O23" i="1" l="1"/>
  <c r="O24" i="1"/>
  <c r="O27" i="1"/>
  <c r="R27" i="1" s="1"/>
  <c r="O17" i="1"/>
  <c r="O18" i="1"/>
  <c r="O12" i="1"/>
  <c r="O19" i="1"/>
  <c r="O25" i="1"/>
  <c r="R25" i="1" s="1"/>
  <c r="O20" i="1"/>
  <c r="O14" i="1"/>
  <c r="O22" i="1"/>
  <c r="O16" i="1"/>
  <c r="O15" i="1"/>
  <c r="O13" i="1"/>
  <c r="O21" i="1"/>
  <c r="O11" i="1"/>
  <c r="O6" i="1"/>
  <c r="R22" i="1" l="1"/>
  <c r="R26" i="1" s="1"/>
  <c r="O26" i="1"/>
  <c r="O28" i="1" s="1"/>
  <c r="R28" i="1" l="1"/>
</calcChain>
</file>

<file path=xl/sharedStrings.xml><?xml version="1.0" encoding="utf-8"?>
<sst xmlns="http://schemas.openxmlformats.org/spreadsheetml/2006/main" count="112" uniqueCount="48">
  <si>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</si>
  <si>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</si>
  <si>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</si>
  <si>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</si>
  <si>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</si>
  <si>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</si>
  <si>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</si>
  <si>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</si>
  <si>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</si>
  <si>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</si>
  <si>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</si>
  <si>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</si>
  <si>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</si>
  <si>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</si>
  <si>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</si>
  <si>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</si>
  <si>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</si>
  <si>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</si>
  <si>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</si>
  <si>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</si>
  <si>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</si>
  <si>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</si>
  <si>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</si>
  <si>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</si>
  <si>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</si>
  <si>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</si>
  <si>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</si>
  <si>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</si>
  <si>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</si>
  <si>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</si>
  <si>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</si>
  <si>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</si>
  <si>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</si>
  <si>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</si>
  <si>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</si>
  <si>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</si>
  <si>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D</t>
  </si>
  <si>
    <t>$1x4</t>
  </si>
  <si>
    <t>INSTANT GAME 1407 - "WINNING STAR"</t>
  </si>
  <si>
    <t>($1x6) + $2</t>
  </si>
  <si>
    <t>$1x2</t>
  </si>
  <si>
    <t>$2x2</t>
  </si>
  <si>
    <t>$4x2</t>
  </si>
  <si>
    <t>$20 + ($4x5)</t>
  </si>
  <si>
    <t>($10x2) + ($4x5)</t>
  </si>
  <si>
    <t>$10 + ($4x2) + $2</t>
  </si>
  <si>
    <t>FEBRUARY 8, 2017 - VERSION C</t>
  </si>
  <si>
    <t>One of the following GLEPS will be used in each book of tickets.  Approximately 25% of the books will use one of the below structures.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</si>
</sst>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2" fillId="0" borderId="14" xfId="0" applyFont="1" applyBorder="1"/>
    <xf numFmtId="0" fontId="2" fillId="0" borderId="15" xfId="0" applyFont="1" applyBorder="1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8" fontId="2" fillId="2" borderId="1" xfId="2" applyFont="1" applyFill="1" applyBorder="1"/>
    <xf numFmtId="0" fontId="2" fillId="2" borderId="1" xfId="0" applyFont="1" applyFill="1" applyBorder="1"/>
    <xf numFmtId="0" fontId="2" fillId="2" borderId="21" xfId="0" applyFont="1" applyFill="1" applyBorder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8" fontId="2" fillId="0" borderId="0" xfId="2" applyFont="1" applyBorder="1"/>
    <xf numFmtId="9" fontId="2" fillId="2" borderId="0" xfId="3" applyFont="1" applyFill="1" applyBorder="1"/>
    <xf numFmtId="0" fontId="2" fillId="2" borderId="6" xfId="0" applyFont="1" applyFill="1" applyBorder="1"/>
    <xf numFmtId="8" fontId="2" fillId="2" borderId="0" xfId="2" applyFont="1" applyFill="1" applyBorder="1"/>
    <xf numFmtId="8" fontId="2" fillId="0" borderId="0" xfId="2" applyFont="1" applyFill="1" applyBorder="1"/>
    <xf numFmtId="38" fontId="3" fillId="0" borderId="0" xfId="1" applyNumberFormat="1" applyFont="1" applyFill="1" applyBorder="1" applyAlignment="1">
      <alignment horizontal="center"/>
    </xf>
    <xf numFmtId="10" fontId="2" fillId="0" borderId="0" xfId="0" applyNumberFormat="1" applyFont="1" applyFill="1" applyBorder="1" applyAlignment="1">
      <alignment horizontal="left"/>
    </xf>
    <xf numFmtId="10" fontId="2" fillId="2" borderId="0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/>
    <xf numFmtId="38" fontId="2" fillId="0" borderId="0" xfId="1" applyNumberFormat="1" applyFont="1" applyFill="1"/>
    <xf numFmtId="0" fontId="2" fillId="0" borderId="0" xfId="0" applyFont="1" applyFill="1"/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0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3" xfId="0" applyNumberFormat="1" applyFont="1" applyBorder="1" applyAlignment="1">
      <alignment horizontal="left"/>
    </xf>
    <xf numFmtId="0" fontId="4" fillId="0" borderId="3" xfId="0" applyFont="1" applyFill="1" applyBorder="1"/>
    <xf numFmtId="0" fontId="4" fillId="0" borderId="3" xfId="0" applyFont="1" applyBorder="1"/>
    <xf numFmtId="0" fontId="4" fillId="0" borderId="22" xfId="0" applyFont="1" applyBorder="1"/>
    <xf numFmtId="0" fontId="4" fillId="0" borderId="0" xfId="0" applyFont="1" applyFill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0" fontId="3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6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4" fillId="0" borderId="4" xfId="0" applyFont="1" applyFill="1" applyBorder="1"/>
    <xf numFmtId="0" fontId="2" fillId="0" borderId="4" xfId="0" applyFont="1" applyBorder="1"/>
    <xf numFmtId="0" fontId="2" fillId="0" borderId="10" xfId="0" applyFont="1" applyBorder="1"/>
    <xf numFmtId="168" fontId="2" fillId="0" borderId="0" xfId="0" applyNumberFormat="1" applyFont="1" applyBorder="1"/>
    <xf numFmtId="38" fontId="2" fillId="0" borderId="0" xfId="1" applyNumberFormat="1" applyFont="1" applyAlignment="1">
      <alignment horizontal="center"/>
    </xf>
    <xf numFmtId="0" fontId="2" fillId="0" borderId="6" xfId="0" applyFont="1" applyFill="1" applyBorder="1"/>
    <xf numFmtId="6" fontId="2" fillId="2" borderId="11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left"/>
    </xf>
    <xf numFmtId="8" fontId="2" fillId="2" borderId="3" xfId="2" applyFont="1" applyFill="1" applyBorder="1"/>
    <xf numFmtId="0" fontId="2" fillId="2" borderId="3" xfId="0" applyFont="1" applyFill="1" applyBorder="1"/>
    <xf numFmtId="0" fontId="2" fillId="2" borderId="22" xfId="0" applyFont="1" applyFill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4"/>
  <sheetViews>
    <sheetView tabSelected="1" zoomScaleNormal="100" zoomScaleSheetLayoutView="70" workbookViewId="0">
      <selection sqref="A1:R1"/>
    </sheetView>
  </sheetViews>
  <sheetFormatPr defaultColWidth="10.7109375" defaultRowHeight="14.25" customHeight="1"/>
  <cols>
    <col min="1" max="1" width="29.5703125" style="3" bestFit="1" customWidth="1"/>
    <col min="2" max="2" width="5" style="163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3.42578125" style="3" bestFit="1" customWidth="1"/>
    <col min="8" max="8" width="1.7109375" style="3" hidden="1" customWidth="1"/>
    <col min="9" max="9" width="12.42578125" style="3" bestFit="1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4.140625" style="3" customWidth="1"/>
    <col min="17" max="17" width="2.7109375" style="3" customWidth="1"/>
    <col min="18" max="18" width="8.85546875" style="4" bestFit="1" customWidth="1"/>
    <col min="19" max="19" width="3.28515625" style="3" bestFit="1" customWidth="1"/>
    <col min="20" max="20" width="2.28515625" style="3" bestFit="1" customWidth="1"/>
    <col min="21" max="21" width="5.7109375" style="3" bestFit="1" customWidth="1"/>
    <col min="22" max="22" width="7.7109375" style="3" customWidth="1"/>
    <col min="23" max="23" width="1.7109375" style="3" customWidth="1"/>
    <col min="24" max="24" width="7.7109375" style="3" customWidth="1"/>
    <col min="25" max="25" width="12.85546875" style="3" bestFit="1" customWidth="1"/>
    <col min="26" max="26" width="10.85546875" style="3" bestFit="1" customWidth="1"/>
    <col min="27" max="16384" width="10.7109375" style="3"/>
  </cols>
  <sheetData>
    <row r="1" spans="1:26" ht="14.25" customHeight="1">
      <c r="A1" s="183" t="s">
        <v>25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"/>
      <c r="T1" s="1"/>
      <c r="U1" s="2"/>
    </row>
    <row r="2" spans="1:26" ht="14.25" customHeight="1">
      <c r="A2" s="185" t="s">
        <v>24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4"/>
      <c r="T2" s="4"/>
      <c r="U2" s="5"/>
    </row>
    <row r="3" spans="1:26" ht="14.25" customHeight="1">
      <c r="A3" s="185" t="s">
        <v>38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4"/>
      <c r="T3" s="4"/>
      <c r="U3" s="5"/>
    </row>
    <row r="4" spans="1:26" ht="14.25" customHeight="1">
      <c r="A4" s="187" t="s">
        <v>46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600000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600000</v>
      </c>
      <c r="H6" s="14" t="s">
        <v>0</v>
      </c>
      <c r="I6" s="17" t="s">
        <v>2</v>
      </c>
      <c r="J6" s="16"/>
      <c r="K6" s="18">
        <f>+M28</f>
        <v>371900</v>
      </c>
      <c r="L6" s="16"/>
      <c r="M6" s="19" t="s">
        <v>3</v>
      </c>
      <c r="N6" s="16"/>
      <c r="O6" s="20">
        <f>K6/G6</f>
        <v>0.61983333333333335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27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27</v>
      </c>
      <c r="C9" s="19"/>
      <c r="D9" s="19"/>
      <c r="E9" s="17" t="s">
        <v>6</v>
      </c>
      <c r="F9" s="17"/>
      <c r="G9" s="17">
        <v>150</v>
      </c>
      <c r="H9" s="17"/>
      <c r="I9" s="30">
        <v>30000</v>
      </c>
      <c r="J9" s="30"/>
      <c r="K9" s="31">
        <f>A6/I9</f>
        <v>20</v>
      </c>
      <c r="L9" s="17"/>
      <c r="M9" s="17" t="s">
        <v>7</v>
      </c>
      <c r="N9" s="17"/>
      <c r="O9" s="17" t="s">
        <v>8</v>
      </c>
      <c r="P9" s="27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28</v>
      </c>
      <c r="C10" s="34" t="s">
        <v>9</v>
      </c>
      <c r="D10" s="35"/>
      <c r="E10" s="36" t="s">
        <v>10</v>
      </c>
      <c r="F10" s="36"/>
      <c r="G10" s="36" t="s">
        <v>32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 t="shared" ref="E11:E28" si="0">$A$6/K11</f>
        <v>9.0909090909090917</v>
      </c>
      <c r="F11" s="49"/>
      <c r="G11" s="48">
        <v>16.5</v>
      </c>
      <c r="H11" s="50"/>
      <c r="I11" s="51">
        <f t="shared" ref="I11:I21" si="1">G11*($I$9/$G$9)</f>
        <v>3300</v>
      </c>
      <c r="J11" s="51"/>
      <c r="K11" s="52">
        <f t="shared" ref="K11:K23" si="2">I11*$K$9</f>
        <v>66000</v>
      </c>
      <c r="L11" s="53"/>
      <c r="M11" s="54">
        <f t="shared" ref="M11:M25" si="3">K11*C11</f>
        <v>66000</v>
      </c>
      <c r="N11" s="55"/>
      <c r="O11" s="56">
        <f t="shared" ref="O11:O25" si="4">(M11/$K$6)</f>
        <v>0.1774670610379134</v>
      </c>
      <c r="P11" s="57"/>
      <c r="Q11" s="50"/>
      <c r="R11" s="58"/>
      <c r="S11" s="59"/>
      <c r="T11" s="60"/>
      <c r="U11" s="61"/>
      <c r="V11" s="62"/>
    </row>
    <row r="12" spans="1:26" ht="14.25" customHeight="1">
      <c r="A12" s="63">
        <v>2</v>
      </c>
      <c r="B12" s="64">
        <v>1</v>
      </c>
      <c r="C12" s="65">
        <v>2</v>
      </c>
      <c r="D12" s="66"/>
      <c r="E12" s="67">
        <f t="shared" si="0"/>
        <v>50</v>
      </c>
      <c r="F12" s="26"/>
      <c r="G12" s="67">
        <v>3</v>
      </c>
      <c r="H12" s="17"/>
      <c r="I12" s="68">
        <f t="shared" si="1"/>
        <v>600</v>
      </c>
      <c r="J12" s="68"/>
      <c r="K12" s="30">
        <f t="shared" si="2"/>
        <v>12000</v>
      </c>
      <c r="L12" s="69"/>
      <c r="M12" s="70">
        <f t="shared" si="3"/>
        <v>24000</v>
      </c>
      <c r="N12" s="71"/>
      <c r="O12" s="72">
        <f t="shared" si="4"/>
        <v>6.4533476741059428E-2</v>
      </c>
      <c r="P12" s="73"/>
      <c r="Q12" s="17"/>
      <c r="R12" s="16"/>
      <c r="S12" s="74"/>
      <c r="T12" s="4"/>
      <c r="U12" s="5"/>
      <c r="V12" s="62"/>
    </row>
    <row r="13" spans="1:26" ht="14.25" customHeight="1">
      <c r="A13" s="63" t="s">
        <v>40</v>
      </c>
      <c r="B13" s="64">
        <v>2</v>
      </c>
      <c r="C13" s="65">
        <v>2</v>
      </c>
      <c r="D13" s="66"/>
      <c r="E13" s="67">
        <f t="shared" si="0"/>
        <v>14.285714285714286</v>
      </c>
      <c r="F13" s="26"/>
      <c r="G13" s="67">
        <v>10.5</v>
      </c>
      <c r="H13" s="17"/>
      <c r="I13" s="68">
        <f t="shared" si="1"/>
        <v>2100</v>
      </c>
      <c r="J13" s="68"/>
      <c r="K13" s="30">
        <f t="shared" si="2"/>
        <v>42000</v>
      </c>
      <c r="L13" s="69"/>
      <c r="M13" s="70">
        <f t="shared" si="3"/>
        <v>84000</v>
      </c>
      <c r="N13" s="71"/>
      <c r="O13" s="72">
        <f t="shared" si="4"/>
        <v>0.22586716859370798</v>
      </c>
      <c r="P13" s="73"/>
      <c r="Q13" s="17"/>
      <c r="R13" s="16"/>
      <c r="S13" s="74"/>
      <c r="T13" s="4"/>
      <c r="U13" s="5"/>
      <c r="V13" s="62"/>
    </row>
    <row r="14" spans="1:26" ht="14.25" customHeight="1">
      <c r="A14" s="44">
        <v>4</v>
      </c>
      <c r="B14" s="45">
        <v>1</v>
      </c>
      <c r="C14" s="46">
        <v>4</v>
      </c>
      <c r="D14" s="47"/>
      <c r="E14" s="48">
        <f t="shared" si="0"/>
        <v>200</v>
      </c>
      <c r="F14" s="49"/>
      <c r="G14" s="48">
        <v>0.75</v>
      </c>
      <c r="H14" s="50"/>
      <c r="I14" s="51">
        <f t="shared" si="1"/>
        <v>150</v>
      </c>
      <c r="J14" s="51"/>
      <c r="K14" s="52">
        <f t="shared" si="2"/>
        <v>3000</v>
      </c>
      <c r="L14" s="53"/>
      <c r="M14" s="54">
        <f t="shared" si="3"/>
        <v>12000</v>
      </c>
      <c r="N14" s="55"/>
      <c r="O14" s="56">
        <f t="shared" si="4"/>
        <v>3.2266738370529714E-2</v>
      </c>
      <c r="P14" s="57"/>
      <c r="Q14" s="50"/>
      <c r="R14" s="58"/>
      <c r="S14" s="75"/>
      <c r="T14" s="58"/>
      <c r="U14" s="76"/>
      <c r="V14" s="62"/>
    </row>
    <row r="15" spans="1:26" ht="14.25" customHeight="1">
      <c r="A15" s="44" t="s">
        <v>37</v>
      </c>
      <c r="B15" s="45">
        <v>4</v>
      </c>
      <c r="C15" s="46">
        <v>4</v>
      </c>
      <c r="D15" s="47"/>
      <c r="E15" s="48">
        <f t="shared" si="0"/>
        <v>200</v>
      </c>
      <c r="F15" s="49"/>
      <c r="G15" s="48">
        <v>0.75</v>
      </c>
      <c r="H15" s="50"/>
      <c r="I15" s="48">
        <f t="shared" si="1"/>
        <v>150</v>
      </c>
      <c r="J15" s="51"/>
      <c r="K15" s="52">
        <f t="shared" si="2"/>
        <v>3000</v>
      </c>
      <c r="L15" s="53"/>
      <c r="M15" s="54">
        <f t="shared" si="3"/>
        <v>12000</v>
      </c>
      <c r="N15" s="55"/>
      <c r="O15" s="56">
        <f t="shared" si="4"/>
        <v>3.2266738370529714E-2</v>
      </c>
      <c r="P15" s="57"/>
      <c r="Q15" s="50"/>
      <c r="R15" s="58"/>
      <c r="S15" s="77"/>
      <c r="T15" s="58"/>
      <c r="U15" s="76"/>
      <c r="V15" s="62"/>
    </row>
    <row r="16" spans="1:26" ht="14.25" customHeight="1">
      <c r="A16" s="44" t="s">
        <v>41</v>
      </c>
      <c r="B16" s="45">
        <v>2</v>
      </c>
      <c r="C16" s="46">
        <v>4</v>
      </c>
      <c r="D16" s="47"/>
      <c r="E16" s="48">
        <f t="shared" si="0"/>
        <v>200</v>
      </c>
      <c r="F16" s="49"/>
      <c r="G16" s="48">
        <v>0.75</v>
      </c>
      <c r="H16" s="50"/>
      <c r="I16" s="48">
        <f t="shared" si="1"/>
        <v>150</v>
      </c>
      <c r="J16" s="51"/>
      <c r="K16" s="52">
        <f t="shared" si="2"/>
        <v>3000</v>
      </c>
      <c r="L16" s="53"/>
      <c r="M16" s="54">
        <f t="shared" si="3"/>
        <v>12000</v>
      </c>
      <c r="N16" s="55"/>
      <c r="O16" s="56">
        <f t="shared" si="4"/>
        <v>3.2266738370529714E-2</v>
      </c>
      <c r="P16" s="57"/>
      <c r="Q16" s="50"/>
      <c r="R16" s="58"/>
      <c r="S16" s="77"/>
      <c r="T16" s="58"/>
      <c r="U16" s="76"/>
      <c r="V16" s="62"/>
    </row>
    <row r="17" spans="1:22" ht="14.25" customHeight="1">
      <c r="A17" s="63">
        <v>8</v>
      </c>
      <c r="B17" s="64">
        <v>1</v>
      </c>
      <c r="C17" s="65">
        <v>8</v>
      </c>
      <c r="D17" s="66"/>
      <c r="E17" s="67">
        <f t="shared" si="0"/>
        <v>600</v>
      </c>
      <c r="F17" s="26"/>
      <c r="G17" s="67">
        <v>0.25</v>
      </c>
      <c r="H17" s="17"/>
      <c r="I17" s="67">
        <f t="shared" si="1"/>
        <v>50</v>
      </c>
      <c r="J17" s="68"/>
      <c r="K17" s="30">
        <f t="shared" si="2"/>
        <v>1000</v>
      </c>
      <c r="L17" s="69"/>
      <c r="M17" s="70">
        <f t="shared" si="3"/>
        <v>8000</v>
      </c>
      <c r="N17" s="71"/>
      <c r="O17" s="72">
        <f t="shared" si="4"/>
        <v>2.1511158913686476E-2</v>
      </c>
      <c r="P17" s="73"/>
      <c r="Q17" s="17"/>
      <c r="R17" s="16"/>
      <c r="S17" s="78"/>
      <c r="T17" s="4"/>
      <c r="U17" s="5"/>
      <c r="V17" s="62"/>
    </row>
    <row r="18" spans="1:22" ht="14.25" customHeight="1">
      <c r="A18" s="63" t="s">
        <v>42</v>
      </c>
      <c r="B18" s="64">
        <v>2</v>
      </c>
      <c r="C18" s="65">
        <v>8</v>
      </c>
      <c r="D18" s="66"/>
      <c r="E18" s="67">
        <f t="shared" si="0"/>
        <v>300</v>
      </c>
      <c r="F18" s="26"/>
      <c r="G18" s="67">
        <v>0.5</v>
      </c>
      <c r="H18" s="17"/>
      <c r="I18" s="67">
        <f t="shared" si="1"/>
        <v>100</v>
      </c>
      <c r="J18" s="68"/>
      <c r="K18" s="30">
        <f t="shared" si="2"/>
        <v>2000</v>
      </c>
      <c r="L18" s="69"/>
      <c r="M18" s="70">
        <f t="shared" si="3"/>
        <v>16000</v>
      </c>
      <c r="N18" s="71"/>
      <c r="O18" s="72">
        <f t="shared" si="4"/>
        <v>4.3022317827372952E-2</v>
      </c>
      <c r="P18" s="73"/>
      <c r="Q18" s="17"/>
      <c r="R18" s="16"/>
      <c r="S18" s="78"/>
      <c r="T18" s="4"/>
      <c r="U18" s="5"/>
      <c r="V18" s="62"/>
    </row>
    <row r="19" spans="1:22" ht="14.25" customHeight="1">
      <c r="A19" s="63" t="s">
        <v>39</v>
      </c>
      <c r="B19" s="79">
        <v>7</v>
      </c>
      <c r="C19" s="65">
        <v>8</v>
      </c>
      <c r="D19" s="66"/>
      <c r="E19" s="67">
        <f t="shared" si="0"/>
        <v>300</v>
      </c>
      <c r="F19" s="26"/>
      <c r="G19" s="67">
        <v>0.5</v>
      </c>
      <c r="H19" s="17"/>
      <c r="I19" s="67">
        <f t="shared" si="1"/>
        <v>100</v>
      </c>
      <c r="J19" s="68"/>
      <c r="K19" s="30">
        <f t="shared" si="2"/>
        <v>2000</v>
      </c>
      <c r="L19" s="69"/>
      <c r="M19" s="70">
        <f t="shared" si="3"/>
        <v>16000</v>
      </c>
      <c r="N19" s="71"/>
      <c r="O19" s="72">
        <f t="shared" si="4"/>
        <v>4.3022317827372952E-2</v>
      </c>
      <c r="P19" s="73"/>
      <c r="Q19" s="17"/>
      <c r="R19" s="16"/>
      <c r="S19" s="78"/>
      <c r="T19" s="4"/>
      <c r="U19" s="5"/>
      <c r="V19" s="62"/>
    </row>
    <row r="20" spans="1:22" ht="14.25" customHeight="1">
      <c r="A20" s="44">
        <v>20</v>
      </c>
      <c r="B20" s="45">
        <v>1</v>
      </c>
      <c r="C20" s="46">
        <v>20</v>
      </c>
      <c r="D20" s="47"/>
      <c r="E20" s="48">
        <f t="shared" si="0"/>
        <v>600</v>
      </c>
      <c r="F20" s="49"/>
      <c r="G20" s="48">
        <v>0.25</v>
      </c>
      <c r="H20" s="50"/>
      <c r="I20" s="48">
        <f t="shared" si="1"/>
        <v>50</v>
      </c>
      <c r="J20" s="51"/>
      <c r="K20" s="52">
        <f t="shared" si="2"/>
        <v>1000</v>
      </c>
      <c r="L20" s="53"/>
      <c r="M20" s="54">
        <f t="shared" si="3"/>
        <v>20000</v>
      </c>
      <c r="N20" s="55"/>
      <c r="O20" s="56">
        <f t="shared" si="4"/>
        <v>5.377789728421619E-2</v>
      </c>
      <c r="P20" s="57"/>
      <c r="Q20" s="50"/>
      <c r="R20" s="58"/>
      <c r="S20" s="77"/>
      <c r="T20" s="58"/>
      <c r="U20" s="76"/>
      <c r="V20" s="62"/>
    </row>
    <row r="21" spans="1:22" s="93" customFormat="1" ht="14.25" customHeight="1">
      <c r="A21" s="44" t="s">
        <v>45</v>
      </c>
      <c r="B21" s="45">
        <v>4</v>
      </c>
      <c r="C21" s="46">
        <v>20</v>
      </c>
      <c r="D21" s="47"/>
      <c r="E21" s="48">
        <f t="shared" si="0"/>
        <v>300</v>
      </c>
      <c r="F21" s="49"/>
      <c r="G21" s="48">
        <v>0.5</v>
      </c>
      <c r="H21" s="50"/>
      <c r="I21" s="48">
        <f t="shared" si="1"/>
        <v>100</v>
      </c>
      <c r="J21" s="51"/>
      <c r="K21" s="52">
        <f t="shared" si="2"/>
        <v>2000</v>
      </c>
      <c r="L21" s="53"/>
      <c r="M21" s="54">
        <f t="shared" si="3"/>
        <v>40000</v>
      </c>
      <c r="N21" s="55"/>
      <c r="O21" s="56">
        <f t="shared" si="4"/>
        <v>0.10755579456843238</v>
      </c>
      <c r="P21" s="57"/>
      <c r="Q21" s="50"/>
      <c r="R21" s="81" t="s">
        <v>23</v>
      </c>
      <c r="S21" s="77"/>
      <c r="T21" s="58"/>
      <c r="U21" s="76"/>
      <c r="V21" s="92"/>
    </row>
    <row r="22" spans="1:22" s="93" customFormat="1" ht="14.25" customHeight="1">
      <c r="A22" s="63">
        <v>40</v>
      </c>
      <c r="B22" s="64">
        <v>1</v>
      </c>
      <c r="C22" s="65">
        <v>40</v>
      </c>
      <c r="D22" s="66"/>
      <c r="E22" s="67">
        <f t="shared" si="0"/>
        <v>1500</v>
      </c>
      <c r="F22" s="26"/>
      <c r="G22" s="67" t="s">
        <v>0</v>
      </c>
      <c r="H22" s="17"/>
      <c r="I22" s="68">
        <v>20</v>
      </c>
      <c r="J22" s="68"/>
      <c r="K22" s="30">
        <f t="shared" si="2"/>
        <v>400</v>
      </c>
      <c r="L22" s="69"/>
      <c r="M22" s="70">
        <f t="shared" si="3"/>
        <v>16000</v>
      </c>
      <c r="N22" s="71"/>
      <c r="O22" s="72">
        <f t="shared" si="4"/>
        <v>4.3022317827372952E-2</v>
      </c>
      <c r="P22" s="73"/>
      <c r="Q22" s="17"/>
      <c r="R22" s="80">
        <f>SUM(O11:O24)</f>
        <v>0.94756655014788937</v>
      </c>
      <c r="S22" s="80"/>
      <c r="T22" s="16"/>
      <c r="U22" s="164"/>
      <c r="V22" s="92"/>
    </row>
    <row r="23" spans="1:22" s="93" customFormat="1" ht="14.25" customHeight="1">
      <c r="A23" s="63" t="s">
        <v>44</v>
      </c>
      <c r="B23" s="79">
        <v>7</v>
      </c>
      <c r="C23" s="65">
        <v>40</v>
      </c>
      <c r="D23" s="66"/>
      <c r="E23" s="67">
        <f t="shared" si="0"/>
        <v>1764.7058823529412</v>
      </c>
      <c r="F23" s="26"/>
      <c r="G23" s="67" t="s">
        <v>0</v>
      </c>
      <c r="H23" s="17"/>
      <c r="I23" s="68">
        <v>17</v>
      </c>
      <c r="J23" s="68"/>
      <c r="K23" s="30">
        <f t="shared" si="2"/>
        <v>340</v>
      </c>
      <c r="L23" s="69"/>
      <c r="M23" s="70">
        <f t="shared" si="3"/>
        <v>13600</v>
      </c>
      <c r="N23" s="71"/>
      <c r="O23" s="72">
        <f t="shared" si="4"/>
        <v>3.6568970153267009E-2</v>
      </c>
      <c r="P23" s="73"/>
      <c r="Q23" s="17"/>
      <c r="R23" s="80"/>
      <c r="S23" s="78"/>
      <c r="T23" s="16"/>
      <c r="U23" s="164"/>
      <c r="V23" s="92"/>
    </row>
    <row r="24" spans="1:22" s="93" customFormat="1" ht="14.25" customHeight="1">
      <c r="A24" s="63" t="s">
        <v>43</v>
      </c>
      <c r="B24" s="64">
        <v>6</v>
      </c>
      <c r="C24" s="65">
        <v>40</v>
      </c>
      <c r="D24" s="66"/>
      <c r="E24" s="67">
        <f t="shared" ref="E24" si="5">$A$6/K24</f>
        <v>1875</v>
      </c>
      <c r="F24" s="26"/>
      <c r="G24" s="67" t="s">
        <v>0</v>
      </c>
      <c r="H24" s="17"/>
      <c r="I24" s="68">
        <v>16</v>
      </c>
      <c r="J24" s="68"/>
      <c r="K24" s="30">
        <f t="shared" ref="K24" si="6">I24*$K$9</f>
        <v>320</v>
      </c>
      <c r="L24" s="69"/>
      <c r="M24" s="70">
        <f t="shared" ref="M24" si="7">K24*C24</f>
        <v>12800</v>
      </c>
      <c r="N24" s="71"/>
      <c r="O24" s="72">
        <f t="shared" ref="O24" si="8">(M24/$K$6)</f>
        <v>3.4417854261898362E-2</v>
      </c>
      <c r="P24" s="73"/>
      <c r="Q24" s="17"/>
      <c r="R24" s="80" t="s">
        <v>31</v>
      </c>
      <c r="S24" s="78"/>
      <c r="T24" s="16"/>
      <c r="U24" s="164"/>
      <c r="V24" s="92"/>
    </row>
    <row r="25" spans="1:22" s="93" customFormat="1" ht="14.25" customHeight="1" thickBot="1">
      <c r="A25" s="165">
        <v>1500</v>
      </c>
      <c r="B25" s="166">
        <v>1</v>
      </c>
      <c r="C25" s="167">
        <v>1500</v>
      </c>
      <c r="D25" s="168"/>
      <c r="E25" s="169">
        <f t="shared" si="0"/>
        <v>50000</v>
      </c>
      <c r="F25" s="170"/>
      <c r="G25" s="169" t="s">
        <v>0</v>
      </c>
      <c r="H25" s="171"/>
      <c r="I25" s="172" t="s">
        <v>0</v>
      </c>
      <c r="J25" s="172"/>
      <c r="K25" s="173">
        <v>12</v>
      </c>
      <c r="L25" s="174" t="s">
        <v>29</v>
      </c>
      <c r="M25" s="175">
        <f t="shared" si="3"/>
        <v>18000</v>
      </c>
      <c r="N25" s="176"/>
      <c r="O25" s="177">
        <f t="shared" si="4"/>
        <v>4.8400107555794568E-2</v>
      </c>
      <c r="P25" s="178"/>
      <c r="Q25" s="170"/>
      <c r="R25" s="179">
        <f>SUM(O25:O25)</f>
        <v>4.8400107555794568E-2</v>
      </c>
      <c r="S25" s="180"/>
      <c r="T25" s="181"/>
      <c r="U25" s="182"/>
      <c r="V25" s="92"/>
    </row>
    <row r="26" spans="1:22" ht="14.25" customHeight="1" thickTop="1">
      <c r="A26" s="23"/>
      <c r="B26" s="8"/>
      <c r="C26" s="26" t="s">
        <v>35</v>
      </c>
      <c r="D26" s="16"/>
      <c r="E26" s="94">
        <f t="shared" si="0"/>
        <v>4.3455588388666779</v>
      </c>
      <c r="F26" s="26"/>
      <c r="G26" s="67">
        <f>SUM(G11:G25)</f>
        <v>34.25</v>
      </c>
      <c r="H26" s="30"/>
      <c r="I26" s="68">
        <f>SUM(I11:I25)</f>
        <v>6903</v>
      </c>
      <c r="J26" s="68"/>
      <c r="K26" s="30">
        <f>SUM(K11:K25)</f>
        <v>138072</v>
      </c>
      <c r="L26" s="69"/>
      <c r="M26" s="70">
        <f>SUM(M11:M25)</f>
        <v>370400</v>
      </c>
      <c r="N26" s="71"/>
      <c r="O26" s="72">
        <f>SUM(O11:O25)</f>
        <v>0.99596665770368398</v>
      </c>
      <c r="P26" s="95" t="s">
        <v>16</v>
      </c>
      <c r="Q26" s="4"/>
      <c r="R26" s="96">
        <f>R22+R25</f>
        <v>0.99596665770368398</v>
      </c>
      <c r="S26" s="16"/>
      <c r="T26" s="4"/>
      <c r="U26" s="5"/>
    </row>
    <row r="27" spans="1:22" s="43" customFormat="1" ht="14.25" customHeight="1" thickBot="1">
      <c r="A27" s="97" t="s">
        <v>34</v>
      </c>
      <c r="B27" s="98"/>
      <c r="C27" s="82">
        <f>C25</f>
        <v>1500</v>
      </c>
      <c r="D27" s="91"/>
      <c r="E27" s="83">
        <f t="shared" si="0"/>
        <v>600000</v>
      </c>
      <c r="F27" s="84"/>
      <c r="G27" s="83" t="s">
        <v>0</v>
      </c>
      <c r="H27" s="86"/>
      <c r="I27" s="85" t="s">
        <v>0</v>
      </c>
      <c r="J27" s="85"/>
      <c r="K27" s="86">
        <v>1</v>
      </c>
      <c r="L27" s="87"/>
      <c r="M27" s="88">
        <f t="shared" ref="M27" si="9">K27*C27</f>
        <v>1500</v>
      </c>
      <c r="N27" s="89"/>
      <c r="O27" s="90">
        <f t="shared" ref="O27" si="10">(M27/$K$6)</f>
        <v>4.0333422963162143E-3</v>
      </c>
      <c r="P27" s="99"/>
      <c r="Q27" s="100"/>
      <c r="R27" s="101">
        <f>O27</f>
        <v>4.0333422963162143E-3</v>
      </c>
      <c r="S27" s="102"/>
      <c r="T27" s="103"/>
      <c r="U27" s="104"/>
    </row>
    <row r="28" spans="1:22" s="43" customFormat="1" ht="14.25" customHeight="1" thickTop="1">
      <c r="A28" s="23"/>
      <c r="B28" s="8"/>
      <c r="C28" s="26" t="s">
        <v>15</v>
      </c>
      <c r="D28" s="16"/>
      <c r="E28" s="94">
        <f t="shared" si="0"/>
        <v>4.3455273659585867</v>
      </c>
      <c r="F28" s="26"/>
      <c r="G28" s="67">
        <f>SUM(G26:G27)</f>
        <v>34.25</v>
      </c>
      <c r="H28" s="30"/>
      <c r="I28" s="68">
        <f>SUM(I26:I27)</f>
        <v>6903</v>
      </c>
      <c r="J28" s="68"/>
      <c r="K28" s="30">
        <f>SUM(K26:K27)</f>
        <v>138073</v>
      </c>
      <c r="L28" s="69"/>
      <c r="M28" s="70">
        <f>SUM(M26:M27)</f>
        <v>371900</v>
      </c>
      <c r="N28" s="71"/>
      <c r="O28" s="72">
        <f>SUM(O26:O27)</f>
        <v>1.0000000000000002</v>
      </c>
      <c r="P28" s="95"/>
      <c r="Q28" s="4"/>
      <c r="R28" s="96">
        <f>SUM(R26:R27)</f>
        <v>1.0000000000000002</v>
      </c>
      <c r="S28" s="105"/>
      <c r="T28" s="41"/>
      <c r="U28" s="42"/>
    </row>
    <row r="29" spans="1:22" s="43" customFormat="1" ht="14.25" customHeight="1">
      <c r="A29" s="23"/>
      <c r="B29" s="106"/>
      <c r="C29" s="107"/>
      <c r="D29" s="41"/>
      <c r="E29" s="108"/>
      <c r="F29" s="107"/>
      <c r="G29" s="108"/>
      <c r="H29" s="109"/>
      <c r="I29" s="110"/>
      <c r="J29" s="110"/>
      <c r="K29" s="110"/>
      <c r="L29" s="111"/>
      <c r="M29" s="112"/>
      <c r="N29" s="113"/>
      <c r="O29" s="114"/>
      <c r="P29" s="114"/>
      <c r="Q29" s="41"/>
      <c r="R29" s="41"/>
      <c r="S29" s="105"/>
      <c r="T29" s="41"/>
      <c r="U29" s="42"/>
    </row>
    <row r="30" spans="1:22" s="43" customFormat="1" ht="14.25" customHeight="1">
      <c r="A30" s="115"/>
      <c r="B30" s="106"/>
      <c r="C30" s="107"/>
      <c r="D30" s="41"/>
      <c r="E30" s="189" t="s">
        <v>30</v>
      </c>
      <c r="F30" s="190"/>
      <c r="G30" s="190"/>
      <c r="H30" s="190"/>
      <c r="I30" s="190"/>
      <c r="J30" s="190"/>
      <c r="K30" s="191"/>
      <c r="L30" s="110"/>
      <c r="M30" s="110"/>
      <c r="N30" s="113"/>
      <c r="O30" s="114"/>
      <c r="P30" s="114"/>
      <c r="Q30" s="41"/>
      <c r="R30" s="41"/>
      <c r="S30" s="41"/>
      <c r="T30" s="41"/>
      <c r="U30" s="42"/>
    </row>
    <row r="31" spans="1:22" s="43" customFormat="1" ht="14.25" customHeight="1">
      <c r="A31" s="116"/>
      <c r="B31" s="106"/>
      <c r="C31" s="107"/>
      <c r="D31" s="41"/>
      <c r="E31" s="117">
        <v>1</v>
      </c>
      <c r="F31" s="4" t="s">
        <v>17</v>
      </c>
      <c r="G31" s="118">
        <f>$A$6/SUM(K11)</f>
        <v>9.0909090909090917</v>
      </c>
      <c r="H31" s="119"/>
      <c r="I31" s="120"/>
      <c r="J31" s="4"/>
      <c r="K31" s="121"/>
      <c r="L31" s="122"/>
      <c r="M31" s="123"/>
      <c r="N31" s="113"/>
      <c r="O31" s="114"/>
      <c r="P31" s="114"/>
      <c r="Q31" s="41"/>
      <c r="R31" s="41"/>
      <c r="S31" s="41"/>
      <c r="T31" s="41"/>
      <c r="U31" s="42"/>
    </row>
    <row r="32" spans="1:22" s="43" customFormat="1" ht="14.25" customHeight="1">
      <c r="A32" s="23"/>
      <c r="B32" s="106"/>
      <c r="C32" s="107"/>
      <c r="D32" s="41"/>
      <c r="E32" s="117">
        <v>2</v>
      </c>
      <c r="F32" s="4" t="s">
        <v>17</v>
      </c>
      <c r="G32" s="118">
        <f>$A$6/SUM(K12:K13)</f>
        <v>11.111111111111111</v>
      </c>
      <c r="H32" s="119"/>
      <c r="I32" s="120">
        <v>20</v>
      </c>
      <c r="J32" s="4" t="s">
        <v>17</v>
      </c>
      <c r="K32" s="121">
        <f>$A$6/SUM(K20:K21)</f>
        <v>200</v>
      </c>
      <c r="L32" s="122"/>
      <c r="M32" s="123"/>
      <c r="N32" s="113"/>
      <c r="O32" s="114"/>
      <c r="P32" s="114"/>
      <c r="Q32" s="41"/>
      <c r="R32" s="41"/>
      <c r="S32" s="41"/>
      <c r="T32" s="41"/>
      <c r="U32" s="42"/>
    </row>
    <row r="33" spans="1:26" s="43" customFormat="1" ht="14.25" customHeight="1">
      <c r="A33" s="124"/>
      <c r="B33" s="106"/>
      <c r="C33" s="107"/>
      <c r="D33" s="41"/>
      <c r="E33" s="117">
        <v>4</v>
      </c>
      <c r="F33" s="4" t="s">
        <v>17</v>
      </c>
      <c r="G33" s="118">
        <f>$A$6/SUM(K14:K16)</f>
        <v>66.666666666666671</v>
      </c>
      <c r="H33" s="41"/>
      <c r="I33" s="120">
        <v>40</v>
      </c>
      <c r="J33" s="4" t="s">
        <v>17</v>
      </c>
      <c r="K33" s="121">
        <f>$A$6/SUM(K22:K24)</f>
        <v>566.03773584905662</v>
      </c>
      <c r="L33" s="122"/>
      <c r="M33" s="123"/>
      <c r="N33" s="113"/>
      <c r="O33" s="114"/>
      <c r="P33" s="114"/>
      <c r="Q33" s="41"/>
      <c r="R33" s="41"/>
      <c r="S33" s="41"/>
      <c r="T33" s="41"/>
      <c r="U33" s="42"/>
    </row>
    <row r="34" spans="1:26" s="43" customFormat="1" ht="14.25" customHeight="1">
      <c r="A34" s="124"/>
      <c r="B34" s="106"/>
      <c r="C34" s="107"/>
      <c r="D34" s="41"/>
      <c r="E34" s="125">
        <v>8</v>
      </c>
      <c r="F34" s="40" t="s">
        <v>17</v>
      </c>
      <c r="G34" s="126">
        <f>$A$6/SUM(K17:K19)</f>
        <v>120</v>
      </c>
      <c r="H34" s="127"/>
      <c r="I34" s="128">
        <v>1000</v>
      </c>
      <c r="J34" s="40" t="s">
        <v>17</v>
      </c>
      <c r="K34" s="129">
        <f>$A$6/SUM(K25)</f>
        <v>50000</v>
      </c>
      <c r="L34" s="122"/>
      <c r="M34" s="123"/>
      <c r="N34" s="113"/>
      <c r="O34" s="114"/>
      <c r="P34" s="114"/>
      <c r="Q34" s="41"/>
      <c r="R34" s="41"/>
      <c r="S34" s="41"/>
      <c r="T34" s="41"/>
      <c r="U34" s="42"/>
    </row>
    <row r="35" spans="1:26" s="43" customFormat="1" ht="14.25" customHeight="1">
      <c r="A35" s="124"/>
      <c r="B35" s="106"/>
      <c r="C35" s="107"/>
      <c r="D35" s="41"/>
      <c r="E35" s="120"/>
      <c r="F35" s="4"/>
      <c r="G35" s="118"/>
      <c r="H35" s="119"/>
      <c r="I35" s="120"/>
      <c r="J35" s="4"/>
      <c r="K35" s="118"/>
      <c r="L35" s="122"/>
      <c r="M35" s="123"/>
      <c r="N35" s="113"/>
      <c r="O35" s="114"/>
      <c r="P35" s="114"/>
      <c r="Q35" s="41"/>
      <c r="R35" s="41"/>
      <c r="S35" s="41"/>
      <c r="T35" s="41"/>
      <c r="U35" s="42"/>
    </row>
    <row r="36" spans="1:26" s="43" customFormat="1" ht="14.25" customHeight="1">
      <c r="A36" s="124"/>
      <c r="B36" s="106"/>
      <c r="C36" s="107"/>
      <c r="D36" s="41"/>
      <c r="E36" s="120"/>
      <c r="F36" s="4"/>
      <c r="G36" s="118"/>
      <c r="H36" s="119"/>
      <c r="I36" s="130"/>
      <c r="J36" s="4"/>
      <c r="K36" s="118"/>
      <c r="L36" s="122"/>
      <c r="M36" s="123"/>
      <c r="N36" s="113"/>
      <c r="O36" s="114"/>
      <c r="P36" s="114"/>
      <c r="Q36" s="41"/>
      <c r="R36" s="41"/>
      <c r="S36" s="41"/>
      <c r="T36" s="41"/>
      <c r="U36" s="42"/>
    </row>
    <row r="37" spans="1:26" ht="14.25" customHeight="1">
      <c r="A37" s="131" t="s">
        <v>18</v>
      </c>
      <c r="B37" s="132" t="s">
        <v>47</v>
      </c>
      <c r="C37" s="4"/>
      <c r="D37" s="4"/>
      <c r="E37" s="133"/>
      <c r="F37" s="134"/>
      <c r="G37" s="135"/>
      <c r="H37" s="119"/>
      <c r="I37" s="122"/>
      <c r="J37" s="122"/>
      <c r="K37" s="122"/>
      <c r="L37" s="136"/>
      <c r="M37" s="137"/>
      <c r="N37" s="138"/>
      <c r="O37" s="95"/>
      <c r="P37" s="95"/>
      <c r="Q37" s="4"/>
      <c r="S37" s="4"/>
      <c r="T37" s="4"/>
      <c r="U37" s="5"/>
    </row>
    <row r="38" spans="1:26" ht="14.25" customHeight="1">
      <c r="A38" s="131" t="s">
        <v>29</v>
      </c>
      <c r="B38" s="132" t="s">
        <v>33</v>
      </c>
      <c r="C38" s="4"/>
      <c r="D38" s="4"/>
      <c r="E38" s="133"/>
      <c r="F38" s="134"/>
      <c r="G38" s="139"/>
      <c r="H38" s="119"/>
      <c r="I38" s="122"/>
      <c r="J38" s="122"/>
      <c r="K38" s="136"/>
      <c r="L38" s="136"/>
      <c r="M38" s="122"/>
      <c r="N38" s="138"/>
      <c r="O38" s="140"/>
      <c r="P38" s="140"/>
      <c r="Q38" s="4"/>
      <c r="S38" s="4"/>
      <c r="T38" s="4"/>
      <c r="U38" s="5"/>
    </row>
    <row r="39" spans="1:26" ht="14.25" customHeight="1">
      <c r="A39" s="131" t="s">
        <v>16</v>
      </c>
      <c r="B39" s="132" t="s">
        <v>19</v>
      </c>
      <c r="C39" s="4"/>
      <c r="D39" s="4"/>
      <c r="E39" s="133"/>
      <c r="F39" s="134"/>
      <c r="G39" s="139"/>
      <c r="H39" s="119"/>
      <c r="I39" s="122"/>
      <c r="J39" s="122"/>
      <c r="K39" s="136"/>
      <c r="L39" s="136"/>
      <c r="M39" s="122"/>
      <c r="N39" s="138"/>
      <c r="O39" s="140"/>
      <c r="P39" s="140"/>
      <c r="Q39" s="4"/>
      <c r="S39" s="4"/>
      <c r="T39" s="4"/>
      <c r="U39" s="5"/>
    </row>
    <row r="40" spans="1:26" ht="14.25" customHeight="1">
      <c r="A40" s="23"/>
      <c r="B40" s="8"/>
      <c r="C40" s="4"/>
      <c r="D40" s="4"/>
      <c r="E40" s="4"/>
      <c r="F40" s="141"/>
      <c r="G40" s="4"/>
      <c r="H40" s="4"/>
      <c r="I40" s="4"/>
      <c r="J40" s="141"/>
      <c r="K40" s="4"/>
      <c r="L40" s="4"/>
      <c r="M40" s="4"/>
      <c r="N40" s="141"/>
      <c r="O40" s="4"/>
      <c r="P40" s="4"/>
      <c r="Q40" s="4"/>
      <c r="S40" s="4"/>
      <c r="T40" s="4"/>
      <c r="U40" s="5"/>
      <c r="Y40" s="133"/>
    </row>
    <row r="41" spans="1:26" ht="14.25" customHeight="1">
      <c r="A41" s="142"/>
      <c r="B41" s="143"/>
      <c r="C41" s="36" t="s">
        <v>8</v>
      </c>
      <c r="D41" s="37"/>
      <c r="E41" s="37"/>
      <c r="F41" s="36" t="s">
        <v>20</v>
      </c>
      <c r="G41" s="37"/>
      <c r="H41" s="37"/>
      <c r="I41" s="37"/>
      <c r="J41" s="36" t="s">
        <v>21</v>
      </c>
      <c r="K41" s="37"/>
      <c r="L41" s="37"/>
      <c r="M41" s="37"/>
      <c r="N41" s="36" t="s">
        <v>22</v>
      </c>
      <c r="O41" s="37"/>
      <c r="P41" s="37"/>
      <c r="Q41" s="36" t="s">
        <v>36</v>
      </c>
      <c r="R41" s="37"/>
      <c r="S41" s="37"/>
      <c r="T41" s="36"/>
      <c r="U41" s="144"/>
      <c r="V41" s="93"/>
      <c r="Y41" s="133"/>
    </row>
    <row r="42" spans="1:26" ht="12.75" customHeight="1">
      <c r="A42" s="63">
        <f t="shared" ref="A42:A52" si="11">A11</f>
        <v>1</v>
      </c>
      <c r="B42" s="64"/>
      <c r="C42" s="14">
        <f t="shared" ref="C42:C52" si="12">C11</f>
        <v>1</v>
      </c>
      <c r="D42" s="16"/>
      <c r="E42" s="16">
        <v>16</v>
      </c>
      <c r="F42" s="17" t="s">
        <v>17</v>
      </c>
      <c r="G42" s="66">
        <f t="shared" ref="G42:G52" si="13">E42*C42</f>
        <v>16</v>
      </c>
      <c r="H42" s="16"/>
      <c r="I42" s="16">
        <v>17</v>
      </c>
      <c r="J42" s="17" t="s">
        <v>17</v>
      </c>
      <c r="K42" s="66">
        <f t="shared" ref="K42:K52" si="14">I42*C42</f>
        <v>17</v>
      </c>
      <c r="L42" s="16"/>
      <c r="M42" s="16">
        <v>16</v>
      </c>
      <c r="N42" s="17" t="s">
        <v>17</v>
      </c>
      <c r="O42" s="66">
        <f>M42*C42</f>
        <v>16</v>
      </c>
      <c r="P42" s="16">
        <v>17</v>
      </c>
      <c r="Q42" s="17" t="s">
        <v>17</v>
      </c>
      <c r="R42" s="66">
        <f>P42*C42</f>
        <v>17</v>
      </c>
      <c r="S42" s="16"/>
      <c r="T42" s="17"/>
      <c r="U42" s="145"/>
      <c r="X42" s="146">
        <f>((M42+I42+E42+P42)*($I$9/$G$9))/4</f>
        <v>3300</v>
      </c>
      <c r="Y42" s="146">
        <f t="shared" ref="Y42:Y52" si="15">I11</f>
        <v>3300</v>
      </c>
      <c r="Z42" s="147">
        <f>X42-Y42</f>
        <v>0</v>
      </c>
    </row>
    <row r="43" spans="1:26" ht="12.75" customHeight="1">
      <c r="A43" s="63">
        <f t="shared" si="11"/>
        <v>2</v>
      </c>
      <c r="B43" s="64"/>
      <c r="C43" s="14">
        <f t="shared" si="12"/>
        <v>2</v>
      </c>
      <c r="D43" s="16"/>
      <c r="E43" s="16">
        <v>2</v>
      </c>
      <c r="F43" s="17" t="s">
        <v>17</v>
      </c>
      <c r="G43" s="66">
        <f t="shared" si="13"/>
        <v>4</v>
      </c>
      <c r="H43" s="16"/>
      <c r="I43" s="16">
        <v>3</v>
      </c>
      <c r="J43" s="17" t="s">
        <v>17</v>
      </c>
      <c r="K43" s="66">
        <f t="shared" si="14"/>
        <v>6</v>
      </c>
      <c r="L43" s="16"/>
      <c r="M43" s="16">
        <v>4</v>
      </c>
      <c r="N43" s="17" t="s">
        <v>17</v>
      </c>
      <c r="O43" s="66">
        <f t="shared" ref="O43:O52" si="16">M43*C43</f>
        <v>8</v>
      </c>
      <c r="P43" s="16">
        <v>3</v>
      </c>
      <c r="Q43" s="17" t="s">
        <v>17</v>
      </c>
      <c r="R43" s="66">
        <f t="shared" ref="R43:R52" si="17">P43*C43</f>
        <v>6</v>
      </c>
      <c r="S43" s="16"/>
      <c r="T43" s="17"/>
      <c r="U43" s="145"/>
      <c r="X43" s="146">
        <f t="shared" ref="X43:X52" si="18">((M43+I43+E43+P43)*($I$9/$G$9))/4</f>
        <v>600</v>
      </c>
      <c r="Y43" s="146">
        <f t="shared" si="15"/>
        <v>600</v>
      </c>
      <c r="Z43" s="147">
        <f t="shared" ref="Z43:Z52" si="19">X43-Y43</f>
        <v>0</v>
      </c>
    </row>
    <row r="44" spans="1:26" ht="12.75" customHeight="1">
      <c r="A44" s="63" t="str">
        <f t="shared" si="11"/>
        <v>$1x2</v>
      </c>
      <c r="B44" s="64"/>
      <c r="C44" s="14">
        <f t="shared" si="12"/>
        <v>2</v>
      </c>
      <c r="D44" s="16"/>
      <c r="E44" s="16">
        <v>11</v>
      </c>
      <c r="F44" s="17" t="s">
        <v>17</v>
      </c>
      <c r="G44" s="66">
        <f t="shared" si="13"/>
        <v>22</v>
      </c>
      <c r="H44" s="16"/>
      <c r="I44" s="16">
        <v>9</v>
      </c>
      <c r="J44" s="17" t="s">
        <v>17</v>
      </c>
      <c r="K44" s="66">
        <f t="shared" si="14"/>
        <v>18</v>
      </c>
      <c r="L44" s="16"/>
      <c r="M44" s="16">
        <v>11</v>
      </c>
      <c r="N44" s="17" t="s">
        <v>17</v>
      </c>
      <c r="O44" s="66">
        <f t="shared" si="16"/>
        <v>22</v>
      </c>
      <c r="P44" s="16">
        <v>11</v>
      </c>
      <c r="Q44" s="17" t="s">
        <v>17</v>
      </c>
      <c r="R44" s="66">
        <f t="shared" si="17"/>
        <v>22</v>
      </c>
      <c r="S44" s="16"/>
      <c r="T44" s="17"/>
      <c r="U44" s="145"/>
      <c r="X44" s="146">
        <f t="shared" si="18"/>
        <v>2100</v>
      </c>
      <c r="Y44" s="146">
        <f t="shared" si="15"/>
        <v>2100</v>
      </c>
      <c r="Z44" s="147">
        <f t="shared" si="19"/>
        <v>0</v>
      </c>
    </row>
    <row r="45" spans="1:26" ht="12.75" customHeight="1">
      <c r="A45" s="63">
        <f t="shared" si="11"/>
        <v>4</v>
      </c>
      <c r="B45" s="64"/>
      <c r="C45" s="14">
        <f t="shared" si="12"/>
        <v>4</v>
      </c>
      <c r="D45" s="16"/>
      <c r="E45" s="16">
        <v>2</v>
      </c>
      <c r="F45" s="17" t="s">
        <v>17</v>
      </c>
      <c r="G45" s="66">
        <f t="shared" si="13"/>
        <v>8</v>
      </c>
      <c r="H45" s="16"/>
      <c r="I45" s="16">
        <v>0</v>
      </c>
      <c r="J45" s="17" t="s">
        <v>17</v>
      </c>
      <c r="K45" s="66">
        <f t="shared" si="14"/>
        <v>0</v>
      </c>
      <c r="L45" s="16"/>
      <c r="M45" s="16">
        <v>1</v>
      </c>
      <c r="N45" s="17" t="s">
        <v>17</v>
      </c>
      <c r="O45" s="66">
        <f t="shared" si="16"/>
        <v>4</v>
      </c>
      <c r="P45" s="16">
        <v>0</v>
      </c>
      <c r="Q45" s="17" t="s">
        <v>17</v>
      </c>
      <c r="R45" s="66">
        <f t="shared" si="17"/>
        <v>0</v>
      </c>
      <c r="S45" s="16"/>
      <c r="T45" s="17"/>
      <c r="U45" s="145"/>
      <c r="X45" s="146">
        <f t="shared" si="18"/>
        <v>150</v>
      </c>
      <c r="Y45" s="146">
        <f t="shared" si="15"/>
        <v>150</v>
      </c>
      <c r="Z45" s="147">
        <f t="shared" si="19"/>
        <v>0</v>
      </c>
    </row>
    <row r="46" spans="1:26" ht="12.75" customHeight="1">
      <c r="A46" s="63" t="str">
        <f t="shared" si="11"/>
        <v>$1x4</v>
      </c>
      <c r="B46" s="64"/>
      <c r="C46" s="14">
        <f t="shared" si="12"/>
        <v>4</v>
      </c>
      <c r="D46" s="16"/>
      <c r="E46" s="16">
        <v>1</v>
      </c>
      <c r="F46" s="17" t="s">
        <v>17</v>
      </c>
      <c r="G46" s="66">
        <f t="shared" si="13"/>
        <v>4</v>
      </c>
      <c r="H46" s="16"/>
      <c r="I46" s="16">
        <v>1</v>
      </c>
      <c r="J46" s="17" t="s">
        <v>17</v>
      </c>
      <c r="K46" s="66">
        <f t="shared" si="14"/>
        <v>4</v>
      </c>
      <c r="L46" s="16"/>
      <c r="M46" s="16">
        <v>1</v>
      </c>
      <c r="N46" s="17" t="s">
        <v>17</v>
      </c>
      <c r="O46" s="66">
        <f t="shared" si="16"/>
        <v>4</v>
      </c>
      <c r="P46" s="16">
        <v>0</v>
      </c>
      <c r="Q46" s="17" t="s">
        <v>17</v>
      </c>
      <c r="R46" s="66">
        <f t="shared" si="17"/>
        <v>0</v>
      </c>
      <c r="S46" s="16"/>
      <c r="T46" s="17"/>
      <c r="U46" s="145"/>
      <c r="X46" s="146">
        <f t="shared" si="18"/>
        <v>150</v>
      </c>
      <c r="Y46" s="146">
        <f t="shared" si="15"/>
        <v>150</v>
      </c>
      <c r="Z46" s="147">
        <f t="shared" si="19"/>
        <v>0</v>
      </c>
    </row>
    <row r="47" spans="1:26" ht="12.75" customHeight="1">
      <c r="A47" s="63" t="str">
        <f t="shared" si="11"/>
        <v>$2x2</v>
      </c>
      <c r="B47" s="64"/>
      <c r="C47" s="14">
        <f t="shared" si="12"/>
        <v>4</v>
      </c>
      <c r="D47" s="16"/>
      <c r="E47" s="16">
        <v>1</v>
      </c>
      <c r="F47" s="17" t="s">
        <v>17</v>
      </c>
      <c r="G47" s="66">
        <f t="shared" si="13"/>
        <v>4</v>
      </c>
      <c r="H47" s="16"/>
      <c r="I47" s="16">
        <v>1</v>
      </c>
      <c r="J47" s="17" t="s">
        <v>17</v>
      </c>
      <c r="K47" s="66">
        <f t="shared" si="14"/>
        <v>4</v>
      </c>
      <c r="L47" s="16"/>
      <c r="M47" s="16">
        <v>0</v>
      </c>
      <c r="N47" s="17" t="s">
        <v>17</v>
      </c>
      <c r="O47" s="66">
        <f t="shared" si="16"/>
        <v>0</v>
      </c>
      <c r="P47" s="16">
        <v>1</v>
      </c>
      <c r="Q47" s="17" t="s">
        <v>17</v>
      </c>
      <c r="R47" s="66">
        <f t="shared" si="17"/>
        <v>4</v>
      </c>
      <c r="S47" s="16"/>
      <c r="T47" s="17"/>
      <c r="U47" s="145"/>
      <c r="X47" s="146">
        <f t="shared" si="18"/>
        <v>150</v>
      </c>
      <c r="Y47" s="146">
        <f t="shared" si="15"/>
        <v>150</v>
      </c>
      <c r="Z47" s="147">
        <f t="shared" si="19"/>
        <v>0</v>
      </c>
    </row>
    <row r="48" spans="1:26" ht="12.75" customHeight="1">
      <c r="A48" s="63">
        <f t="shared" si="11"/>
        <v>8</v>
      </c>
      <c r="B48" s="64"/>
      <c r="C48" s="14">
        <f t="shared" si="12"/>
        <v>8</v>
      </c>
      <c r="D48" s="16"/>
      <c r="E48" s="16">
        <v>0</v>
      </c>
      <c r="F48" s="17" t="s">
        <v>17</v>
      </c>
      <c r="G48" s="66">
        <f t="shared" si="13"/>
        <v>0</v>
      </c>
      <c r="H48" s="16"/>
      <c r="I48" s="16">
        <v>0</v>
      </c>
      <c r="J48" s="17" t="s">
        <v>17</v>
      </c>
      <c r="K48" s="66">
        <f t="shared" si="14"/>
        <v>0</v>
      </c>
      <c r="L48" s="16"/>
      <c r="M48" s="16">
        <v>1</v>
      </c>
      <c r="N48" s="17" t="s">
        <v>17</v>
      </c>
      <c r="O48" s="66">
        <f t="shared" si="16"/>
        <v>8</v>
      </c>
      <c r="P48" s="16">
        <v>0</v>
      </c>
      <c r="Q48" s="17" t="s">
        <v>17</v>
      </c>
      <c r="R48" s="66">
        <f t="shared" si="17"/>
        <v>0</v>
      </c>
      <c r="S48" s="16"/>
      <c r="T48" s="17"/>
      <c r="U48" s="145"/>
      <c r="X48" s="146">
        <f t="shared" si="18"/>
        <v>50</v>
      </c>
      <c r="Y48" s="146">
        <f t="shared" si="15"/>
        <v>50</v>
      </c>
      <c r="Z48" s="147">
        <f t="shared" si="19"/>
        <v>0</v>
      </c>
    </row>
    <row r="49" spans="1:26" ht="12.75" customHeight="1">
      <c r="A49" s="63" t="str">
        <f t="shared" si="11"/>
        <v>$4x2</v>
      </c>
      <c r="B49" s="64"/>
      <c r="C49" s="14">
        <f t="shared" si="12"/>
        <v>8</v>
      </c>
      <c r="D49" s="16"/>
      <c r="E49" s="16">
        <v>0</v>
      </c>
      <c r="F49" s="17" t="s">
        <v>17</v>
      </c>
      <c r="G49" s="66">
        <f t="shared" si="13"/>
        <v>0</v>
      </c>
      <c r="H49" s="16"/>
      <c r="I49" s="16">
        <v>0</v>
      </c>
      <c r="J49" s="17" t="s">
        <v>17</v>
      </c>
      <c r="K49" s="66">
        <f t="shared" si="14"/>
        <v>0</v>
      </c>
      <c r="L49" s="16"/>
      <c r="M49" s="16">
        <v>1</v>
      </c>
      <c r="N49" s="17" t="s">
        <v>17</v>
      </c>
      <c r="O49" s="66">
        <f t="shared" si="16"/>
        <v>8</v>
      </c>
      <c r="P49" s="16">
        <v>1</v>
      </c>
      <c r="Q49" s="17" t="s">
        <v>17</v>
      </c>
      <c r="R49" s="66">
        <f t="shared" si="17"/>
        <v>8</v>
      </c>
      <c r="S49" s="16"/>
      <c r="T49" s="17"/>
      <c r="U49" s="145"/>
      <c r="X49" s="146">
        <f t="shared" si="18"/>
        <v>100</v>
      </c>
      <c r="Y49" s="146">
        <f t="shared" si="15"/>
        <v>100</v>
      </c>
      <c r="Z49" s="147">
        <f t="shared" si="19"/>
        <v>0</v>
      </c>
    </row>
    <row r="50" spans="1:26" ht="12.75" customHeight="1">
      <c r="A50" s="63" t="str">
        <f t="shared" si="11"/>
        <v>($1x6) + $2</v>
      </c>
      <c r="B50" s="64"/>
      <c r="C50" s="14">
        <f t="shared" si="12"/>
        <v>8</v>
      </c>
      <c r="D50" s="16"/>
      <c r="E50" s="16">
        <v>0</v>
      </c>
      <c r="F50" s="17" t="s">
        <v>17</v>
      </c>
      <c r="G50" s="66">
        <f t="shared" si="13"/>
        <v>0</v>
      </c>
      <c r="H50" s="16"/>
      <c r="I50" s="16">
        <v>1</v>
      </c>
      <c r="J50" s="17" t="s">
        <v>17</v>
      </c>
      <c r="K50" s="66">
        <f t="shared" si="14"/>
        <v>8</v>
      </c>
      <c r="L50" s="16"/>
      <c r="M50" s="16">
        <v>1</v>
      </c>
      <c r="N50" s="17" t="s">
        <v>17</v>
      </c>
      <c r="O50" s="66">
        <f t="shared" si="16"/>
        <v>8</v>
      </c>
      <c r="P50" s="16">
        <v>0</v>
      </c>
      <c r="Q50" s="17" t="s">
        <v>17</v>
      </c>
      <c r="R50" s="66">
        <f t="shared" si="17"/>
        <v>0</v>
      </c>
      <c r="S50" s="16"/>
      <c r="T50" s="17"/>
      <c r="U50" s="145"/>
      <c r="X50" s="146">
        <f t="shared" si="18"/>
        <v>100</v>
      </c>
      <c r="Y50" s="146">
        <f t="shared" si="15"/>
        <v>100</v>
      </c>
      <c r="Z50" s="147">
        <f t="shared" si="19"/>
        <v>0</v>
      </c>
    </row>
    <row r="51" spans="1:26" ht="14.25" customHeight="1">
      <c r="A51" s="63">
        <f t="shared" si="11"/>
        <v>20</v>
      </c>
      <c r="B51" s="64"/>
      <c r="C51" s="14">
        <f t="shared" si="12"/>
        <v>20</v>
      </c>
      <c r="D51" s="16"/>
      <c r="E51" s="16">
        <v>1</v>
      </c>
      <c r="F51" s="17" t="s">
        <v>17</v>
      </c>
      <c r="G51" s="66">
        <f t="shared" si="13"/>
        <v>20</v>
      </c>
      <c r="H51" s="16"/>
      <c r="I51" s="26">
        <v>0</v>
      </c>
      <c r="J51" s="17" t="s">
        <v>17</v>
      </c>
      <c r="K51" s="66">
        <f t="shared" si="14"/>
        <v>0</v>
      </c>
      <c r="L51" s="16"/>
      <c r="M51" s="16">
        <v>0</v>
      </c>
      <c r="N51" s="17" t="s">
        <v>17</v>
      </c>
      <c r="O51" s="66">
        <f t="shared" si="16"/>
        <v>0</v>
      </c>
      <c r="P51" s="16">
        <v>0</v>
      </c>
      <c r="Q51" s="17" t="s">
        <v>17</v>
      </c>
      <c r="R51" s="66">
        <f t="shared" si="17"/>
        <v>0</v>
      </c>
      <c r="S51" s="16"/>
      <c r="T51" s="17"/>
      <c r="U51" s="145"/>
      <c r="X51" s="146">
        <f t="shared" si="18"/>
        <v>50</v>
      </c>
      <c r="Y51" s="146">
        <f t="shared" si="15"/>
        <v>50</v>
      </c>
      <c r="Z51" s="147">
        <f t="shared" si="19"/>
        <v>0</v>
      </c>
    </row>
    <row r="52" spans="1:26" ht="14.25" customHeight="1">
      <c r="A52" s="148" t="str">
        <f t="shared" si="11"/>
        <v>$10 + ($4x2) + $2</v>
      </c>
      <c r="B52" s="40"/>
      <c r="C52" s="149">
        <f t="shared" si="12"/>
        <v>20</v>
      </c>
      <c r="D52" s="40"/>
      <c r="E52" s="40">
        <v>0</v>
      </c>
      <c r="F52" s="36" t="s">
        <v>17</v>
      </c>
      <c r="G52" s="150">
        <f t="shared" si="13"/>
        <v>0</v>
      </c>
      <c r="H52" s="40"/>
      <c r="I52" s="40">
        <v>1</v>
      </c>
      <c r="J52" s="36" t="s">
        <v>17</v>
      </c>
      <c r="K52" s="150">
        <f t="shared" si="14"/>
        <v>20</v>
      </c>
      <c r="L52" s="40"/>
      <c r="M52" s="40">
        <v>0</v>
      </c>
      <c r="N52" s="36" t="s">
        <v>17</v>
      </c>
      <c r="O52" s="150">
        <f t="shared" si="16"/>
        <v>0</v>
      </c>
      <c r="P52" s="40">
        <v>1</v>
      </c>
      <c r="Q52" s="36" t="s">
        <v>17</v>
      </c>
      <c r="R52" s="150">
        <f t="shared" si="17"/>
        <v>20</v>
      </c>
      <c r="S52" s="40"/>
      <c r="T52" s="36"/>
      <c r="U52" s="151"/>
      <c r="X52" s="146">
        <f t="shared" si="18"/>
        <v>100</v>
      </c>
      <c r="Y52" s="146">
        <f t="shared" si="15"/>
        <v>100</v>
      </c>
      <c r="Z52" s="147">
        <f t="shared" si="19"/>
        <v>0</v>
      </c>
    </row>
    <row r="53" spans="1:26" ht="14.25" customHeight="1">
      <c r="A53" s="152" t="s">
        <v>26</v>
      </c>
      <c r="B53" s="64"/>
      <c r="C53" s="14"/>
      <c r="D53" s="16"/>
      <c r="E53" s="16">
        <f>SUM(E42:E52)</f>
        <v>34</v>
      </c>
      <c r="F53" s="17"/>
      <c r="G53" s="153">
        <f>SUM(G42:H52)</f>
        <v>78</v>
      </c>
      <c r="H53" s="16"/>
      <c r="I53" s="16">
        <f>SUM(I42:I52)</f>
        <v>33</v>
      </c>
      <c r="J53" s="17"/>
      <c r="K53" s="153">
        <f>SUM(K42:K52)</f>
        <v>77</v>
      </c>
      <c r="L53" s="16"/>
      <c r="M53" s="69">
        <f>SUM(M42:M52)</f>
        <v>36</v>
      </c>
      <c r="N53" s="17"/>
      <c r="O53" s="153">
        <f>SUM(O42:O52)</f>
        <v>78</v>
      </c>
      <c r="P53" s="69">
        <f>SUM(P42:P52)</f>
        <v>34</v>
      </c>
      <c r="Q53" s="17"/>
      <c r="R53" s="153">
        <f>SUM(R42:R52)</f>
        <v>77</v>
      </c>
      <c r="S53" s="69"/>
      <c r="T53" s="17"/>
      <c r="U53" s="154"/>
      <c r="X53" s="4"/>
    </row>
    <row r="54" spans="1:26" ht="14.25" customHeight="1" thickBot="1">
      <c r="A54" s="155"/>
      <c r="B54" s="156"/>
      <c r="C54" s="157"/>
      <c r="D54" s="158"/>
      <c r="E54" s="159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60"/>
      <c r="T54" s="160"/>
      <c r="U54" s="161"/>
      <c r="X54" s="4"/>
      <c r="Y54" s="162">
        <f>SUM(G53+K53+O53+R53)/4</f>
        <v>77.5</v>
      </c>
    </row>
    <row r="55" spans="1:26" ht="14.25" customHeight="1">
      <c r="A55" s="16"/>
      <c r="B55" s="64"/>
      <c r="C55" s="14"/>
      <c r="D55" s="16"/>
      <c r="E55" s="16"/>
      <c r="F55" s="16"/>
      <c r="G55" s="10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26" ht="14.25" customHeight="1">
      <c r="A56" s="4"/>
      <c r="B56" s="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26" ht="14.25" customHeight="1">
      <c r="E57" s="4"/>
    </row>
    <row r="58" spans="1:26" ht="14.25" customHeight="1">
      <c r="E58" s="4"/>
    </row>
    <row r="59" spans="1:26" ht="14.25" customHeight="1">
      <c r="E59" s="4"/>
    </row>
    <row r="60" spans="1:26" ht="14.25" customHeight="1">
      <c r="E60" s="4"/>
    </row>
    <row r="61" spans="1:26" ht="14.25" customHeight="1">
      <c r="E61" s="4"/>
    </row>
    <row r="62" spans="1:26" ht="14.25" customHeight="1">
      <c r="B62" s="3"/>
      <c r="E62" s="4"/>
    </row>
    <row r="63" spans="1:26" ht="14.25" customHeight="1">
      <c r="B63" s="3"/>
      <c r="E63" s="4"/>
    </row>
    <row r="64" spans="1:26" ht="14.25" customHeight="1">
      <c r="B64" s="3"/>
      <c r="E64" s="4"/>
    </row>
  </sheetData>
  <mergeCells count="5">
    <mergeCell ref="A1:R1"/>
    <mergeCell ref="A2:R2"/>
    <mergeCell ref="A3:R3"/>
    <mergeCell ref="A4:R4"/>
    <mergeCell ref="E30:K30"/>
  </mergeCells>
  <phoneticPr fontId="0" type="noConversion"/>
  <printOptions horizontalCentered="1"/>
  <pageMargins left="0.28000000000000003" right="0.28000000000000003" top="0.7" bottom="0.2" header="0.5" footer="0.3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1407</vt:lpstr>
      <vt:lpstr>'1407'!Print_Area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2014-12-09T20:53:30Z</cp:lastPrinted>
  <dcterms:created xsi:type="dcterms:W3CDTF">1998-07-22T12:50:39Z</dcterms:created>
  <dcterms:modified xsi:type="dcterms:W3CDTF">2017-02-08T18:51:13Z</dcterms:modified>
</cp:coreProperties>
</file>