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43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0055" windowHeight="10830" tabRatio="601" xr2:uid="{00000000-000D-0000-FFFF-FFFF00000000}"/>
  </bookViews>
  <sheets>
    <sheet name="1448" sheetId="1" r:id="rId1"/>
  </sheets>
  <definedNames>
    <definedName name="_xlnm.Print_Area" localSheetId="0">'1448'!$A$1:$R$39</definedName>
  </definedNames>
  <calcPr calcId="171027"/>
</workbook>
</file>

<file path=xl/calcChain.xml><?xml version="1.0" encoding="utf-8"?>
<calcChain xmlns="http://schemas.openxmlformats.org/spreadsheetml/2006/main">
  <c r="K25" i="1" l="1"/>
  <c r="K23" i="1"/>
  <c r="C47" i="1" l="1"/>
  <c r="C48" i="1"/>
  <c r="C49" i="1"/>
  <c r="C50" i="1"/>
  <c r="S47" i="1"/>
  <c r="S48" i="1"/>
  <c r="S49" i="1"/>
  <c r="S50" i="1"/>
  <c r="A47" i="1"/>
  <c r="A48" i="1"/>
  <c r="A49" i="1"/>
  <c r="A50" i="1"/>
  <c r="K37" i="1"/>
  <c r="M26" i="1"/>
  <c r="M27" i="1"/>
  <c r="M28" i="1"/>
  <c r="M29" i="1"/>
  <c r="E26" i="1" l="1"/>
  <c r="E27" i="1"/>
  <c r="E28" i="1"/>
  <c r="E51" i="1" l="1"/>
  <c r="I51" i="1"/>
  <c r="M51" i="1"/>
  <c r="P51" i="1"/>
  <c r="I12" i="1" l="1"/>
  <c r="T47" i="1" s="1"/>
  <c r="V47" i="1" s="1"/>
  <c r="I13" i="1"/>
  <c r="T48" i="1" s="1"/>
  <c r="V48" i="1" s="1"/>
  <c r="I14" i="1"/>
  <c r="T49" i="1" s="1"/>
  <c r="V49" i="1" s="1"/>
  <c r="I15" i="1"/>
  <c r="T50" i="1" s="1"/>
  <c r="V50" i="1" s="1"/>
  <c r="E29" i="1"/>
  <c r="K38" i="1" l="1"/>
  <c r="O50" i="1" l="1"/>
  <c r="A46" i="1"/>
  <c r="K50" i="1" l="1"/>
  <c r="G50" i="1"/>
  <c r="R50" i="1"/>
  <c r="I38" i="1" l="1"/>
  <c r="C31" i="1" l="1"/>
  <c r="G30" i="1" l="1"/>
  <c r="G32" i="1" s="1"/>
  <c r="E31" i="1"/>
  <c r="M31" i="1"/>
  <c r="R47" i="1"/>
  <c r="K48" i="1"/>
  <c r="K49" i="1"/>
  <c r="C46" i="1"/>
  <c r="G46" i="1" s="1"/>
  <c r="K9" i="1"/>
  <c r="I11" i="1"/>
  <c r="E36" i="1"/>
  <c r="E35" i="1"/>
  <c r="S46" i="1"/>
  <c r="G6" i="1"/>
  <c r="K21" i="1" l="1"/>
  <c r="K19" i="1"/>
  <c r="K22" i="1"/>
  <c r="K20" i="1"/>
  <c r="K24" i="1"/>
  <c r="K17" i="1"/>
  <c r="K16" i="1"/>
  <c r="K18" i="1"/>
  <c r="K15" i="1"/>
  <c r="K14" i="1"/>
  <c r="K13" i="1"/>
  <c r="K12" i="1"/>
  <c r="O46" i="1"/>
  <c r="K46" i="1"/>
  <c r="G47" i="1"/>
  <c r="I30" i="1"/>
  <c r="I32" i="1" s="1"/>
  <c r="K47" i="1"/>
  <c r="O49" i="1"/>
  <c r="G49" i="1"/>
  <c r="K11" i="1"/>
  <c r="G48" i="1"/>
  <c r="O48" i="1"/>
  <c r="R48" i="1"/>
  <c r="T46" i="1"/>
  <c r="V46" i="1" s="1"/>
  <c r="R49" i="1"/>
  <c r="O47" i="1"/>
  <c r="R46" i="1"/>
  <c r="M14" i="1" l="1"/>
  <c r="E14" i="1"/>
  <c r="M15" i="1"/>
  <c r="E15" i="1"/>
  <c r="K36" i="1"/>
  <c r="M23" i="1"/>
  <c r="E23" i="1"/>
  <c r="M12" i="1"/>
  <c r="E12" i="1"/>
  <c r="M17" i="1"/>
  <c r="E17" i="1"/>
  <c r="M19" i="1"/>
  <c r="K35" i="1"/>
  <c r="E19" i="1"/>
  <c r="M16" i="1"/>
  <c r="E16" i="1"/>
  <c r="M24" i="1"/>
  <c r="E24" i="1"/>
  <c r="E21" i="1"/>
  <c r="M21" i="1"/>
  <c r="M20" i="1"/>
  <c r="E20" i="1"/>
  <c r="E22" i="1"/>
  <c r="M22" i="1"/>
  <c r="M18" i="1"/>
  <c r="E18" i="1"/>
  <c r="M13" i="1"/>
  <c r="E13" i="1"/>
  <c r="M25" i="1"/>
  <c r="E25" i="1"/>
  <c r="K51" i="1"/>
  <c r="R51" i="1"/>
  <c r="G51" i="1"/>
  <c r="O51" i="1"/>
  <c r="G35" i="1"/>
  <c r="G36" i="1"/>
  <c r="G38" i="1"/>
  <c r="G37" i="1"/>
  <c r="K30" i="1"/>
  <c r="K32" i="1" s="1"/>
  <c r="M11" i="1"/>
  <c r="E11" i="1"/>
  <c r="S52" i="1" l="1"/>
  <c r="M30" i="1"/>
  <c r="E30" i="1"/>
  <c r="E32" i="1"/>
  <c r="M32" i="1" l="1"/>
  <c r="K6" i="1" s="1"/>
  <c r="O27" i="1" l="1"/>
  <c r="O28" i="1"/>
  <c r="O29" i="1"/>
  <c r="O26" i="1"/>
  <c r="O19" i="1"/>
  <c r="O22" i="1"/>
  <c r="O18" i="1"/>
  <c r="O24" i="1"/>
  <c r="O21" i="1"/>
  <c r="O12" i="1"/>
  <c r="O17" i="1"/>
  <c r="O16" i="1"/>
  <c r="O20" i="1"/>
  <c r="O13" i="1"/>
  <c r="O23" i="1"/>
  <c r="O25" i="1"/>
  <c r="O14" i="1"/>
  <c r="O15" i="1"/>
  <c r="O31" i="1"/>
  <c r="R31" i="1" s="1"/>
  <c r="O11" i="1"/>
  <c r="O6" i="1"/>
  <c r="R29" i="1" l="1"/>
  <c r="R22" i="1"/>
  <c r="R15" i="1"/>
  <c r="O30" i="1"/>
  <c r="O32" i="1" s="1"/>
  <c r="R30" i="1" l="1"/>
  <c r="R32" i="1" s="1"/>
</calcChain>
</file>

<file path=xl/sharedStrings.xml><?xml version="1.0" encoding="utf-8"?>
<sst xmlns="http://schemas.openxmlformats.org/spreadsheetml/2006/main" count="113" uniqueCount="53">
  <si>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</si>
  <si>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</si>
  <si>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</si>
  <si>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</si>
  <si>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</si>
  <si>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</si>
  <si>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</si>
  <si>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</si>
  <si>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</si>
  <si>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</si>
  <si>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</si>
  <si>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</si>
  <si>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</si>
  <si>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</si>
  <si>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</si>
  <si>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</si>
  <si>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</si>
  <si>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</si>
  <si>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</si>
  <si>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</si>
  <si>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</si>
  <si>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</si>
  <si>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</si>
  <si>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</si>
  <si>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</si>
  <si>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</si>
  <si>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</si>
  <si>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</si>
  <si>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</si>
  <si>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</si>
  <si>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</si>
  <si>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</si>
  <si>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</si>
  <si>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</si>
  <si>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</si>
  <si>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</si>
  <si>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</si>
  <si>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Totals</t>
  </si>
  <si>
    <t>$5x2</t>
  </si>
  <si>
    <t>MID</t>
  </si>
  <si>
    <t>INSTANT GAME 1448 - "LADY LUCK"</t>
  </si>
  <si>
    <t>LUCK = WIN ALL 20 PRIZES</t>
  </si>
  <si>
    <r>
      <rPr>
        <b/>
        <sz val="12"/>
        <rFont val="Calibri"/>
        <family val="2"/>
        <scheme val="minor"/>
      </rPr>
      <t>$25</t>
    </r>
    <r>
      <rPr>
        <sz val="12"/>
        <rFont val="Calibri"/>
        <family val="2"/>
        <scheme val="minor"/>
      </rPr>
      <t xml:space="preserve"> + ($10x2) + $5</t>
    </r>
  </si>
  <si>
    <r>
      <rPr>
        <b/>
        <sz val="12"/>
        <rFont val="Calibri"/>
        <family val="2"/>
        <scheme val="minor"/>
      </rPr>
      <t>$50 + $25</t>
    </r>
    <r>
      <rPr>
        <sz val="12"/>
        <rFont val="Calibri"/>
        <family val="2"/>
        <scheme val="minor"/>
      </rPr>
      <t xml:space="preserve"> + ($5x5)</t>
    </r>
  </si>
  <si>
    <t>$5x20 (LUCK)</t>
  </si>
  <si>
    <t>$50x20 (LUCK)</t>
  </si>
  <si>
    <t>$50 + ($25x2)</t>
  </si>
  <si>
    <t>($50x6) + ($25x4) + ($10x10) (LUCK)</t>
  </si>
  <si>
    <r>
      <t>(</t>
    </r>
    <r>
      <rPr>
        <b/>
        <sz val="12"/>
        <rFont val="Calibri"/>
        <family val="2"/>
        <scheme val="minor"/>
      </rPr>
      <t>$25</t>
    </r>
    <r>
      <rPr>
        <sz val="12"/>
        <rFont val="Calibri"/>
        <family val="2"/>
        <scheme val="minor"/>
      </rPr>
      <t>x10) + (</t>
    </r>
    <r>
      <rPr>
        <b/>
        <sz val="12"/>
        <rFont val="Calibri"/>
        <family val="2"/>
        <scheme val="minor"/>
      </rPr>
      <t>$10</t>
    </r>
    <r>
      <rPr>
        <sz val="12"/>
        <rFont val="Calibri"/>
        <family val="2"/>
        <scheme val="minor"/>
      </rPr>
      <t>x10) + (</t>
    </r>
    <r>
      <rPr>
        <b/>
        <sz val="12"/>
        <rFont val="Calibri"/>
        <family val="2"/>
        <scheme val="minor"/>
      </rPr>
      <t>$50</t>
    </r>
    <r>
      <rPr>
        <sz val="12"/>
        <rFont val="Calibri"/>
        <family val="2"/>
        <scheme val="minor"/>
      </rPr>
      <t>x3)</t>
    </r>
  </si>
  <si>
    <r>
      <t>(</t>
    </r>
    <r>
      <rPr>
        <b/>
        <sz val="12"/>
        <rFont val="Calibri"/>
        <family val="2"/>
        <scheme val="minor"/>
      </rPr>
      <t>$25</t>
    </r>
    <r>
      <rPr>
        <sz val="12"/>
        <rFont val="Calibri"/>
        <family val="2"/>
        <scheme val="minor"/>
      </rPr>
      <t>x4) + (</t>
    </r>
    <r>
      <rPr>
        <b/>
        <sz val="12"/>
        <rFont val="Calibri"/>
        <family val="2"/>
        <scheme val="minor"/>
      </rPr>
      <t>$50</t>
    </r>
    <r>
      <rPr>
        <sz val="12"/>
        <rFont val="Calibri"/>
        <family val="2"/>
        <scheme val="minor"/>
      </rPr>
      <t>x11) + (</t>
    </r>
    <r>
      <rPr>
        <b/>
        <sz val="12"/>
        <rFont val="Calibri"/>
        <family val="2"/>
        <scheme val="minor"/>
      </rPr>
      <t>$10</t>
    </r>
    <r>
      <rPr>
        <sz val="12"/>
        <rFont val="Calibri"/>
        <family val="2"/>
        <scheme val="minor"/>
      </rPr>
      <t>x5) + ($100x3)</t>
    </r>
  </si>
  <si>
    <r>
      <t>(</t>
    </r>
    <r>
      <rPr>
        <b/>
        <sz val="12"/>
        <rFont val="Calibri"/>
        <family val="2"/>
        <scheme val="minor"/>
      </rPr>
      <t>$10</t>
    </r>
    <r>
      <rPr>
        <sz val="12"/>
        <rFont val="Calibri"/>
        <family val="2"/>
        <scheme val="minor"/>
      </rPr>
      <t>x2) + $5</t>
    </r>
  </si>
  <si>
    <r>
      <rPr>
        <b/>
        <sz val="12"/>
        <rFont val="Calibri"/>
        <family val="2"/>
        <scheme val="minor"/>
      </rPr>
      <t>$10</t>
    </r>
    <r>
      <rPr>
        <sz val="12"/>
        <rFont val="Calibri"/>
        <family val="2"/>
        <scheme val="minor"/>
      </rPr>
      <t>x5</t>
    </r>
  </si>
  <si>
    <t>OCTOBER 10, 2017 -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</si>
</sst>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7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6">
    <xf numFmtId="0" fontId="0" fillId="0" borderId="0" xfId="0"/>
    <xf numFmtId="0" fontId="2" fillId="0" borderId="0" xfId="0" applyFont="1"/>
    <xf numFmtId="2" fontId="2" fillId="0" borderId="0" xfId="0" applyNumberFormat="1" applyFont="1"/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0" fontId="2" fillId="0" borderId="6" xfId="0" applyNumberFormat="1" applyFont="1" applyBorder="1" applyAlignment="1">
      <alignment horizontal="left"/>
    </xf>
    <xf numFmtId="8" fontId="2" fillId="0" borderId="0" xfId="2" applyFont="1" applyBorder="1"/>
    <xf numFmtId="5" fontId="2" fillId="0" borderId="3" xfId="0" applyNumberFormat="1" applyFont="1" applyFill="1" applyBorder="1" applyAlignment="1">
      <alignment horizontal="right"/>
    </xf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0" fontId="2" fillId="0" borderId="3" xfId="0" applyFont="1" applyFill="1" applyBorder="1"/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6" fillId="0" borderId="5" xfId="0" applyFont="1" applyBorder="1"/>
    <xf numFmtId="6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169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164" fontId="2" fillId="0" borderId="0" xfId="0" applyNumberFormat="1" applyFont="1" applyBorder="1"/>
    <xf numFmtId="6" fontId="2" fillId="0" borderId="2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169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2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10" fontId="2" fillId="0" borderId="0" xfId="0" applyNumberFormat="1" applyFont="1" applyFill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left"/>
    </xf>
    <xf numFmtId="3" fontId="2" fillId="0" borderId="0" xfId="0" applyNumberFormat="1" applyFont="1" applyFill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3" fontId="2" fillId="0" borderId="0" xfId="0" applyNumberFormat="1" applyFont="1"/>
    <xf numFmtId="170" fontId="2" fillId="0" borderId="0" xfId="0" applyNumberFormat="1" applyFont="1" applyBorder="1"/>
    <xf numFmtId="0" fontId="2" fillId="0" borderId="11" xfId="0" applyFont="1" applyBorder="1"/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5" fontId="2" fillId="0" borderId="2" xfId="0" applyNumberFormat="1" applyFont="1" applyFill="1" applyBorder="1" applyAlignment="1">
      <alignment horizontal="center"/>
    </xf>
    <xf numFmtId="6" fontId="3" fillId="0" borderId="5" xfId="0" applyNumberFormat="1" applyFont="1" applyFill="1" applyBorder="1" applyAlignment="1">
      <alignment horizontal="left"/>
    </xf>
    <xf numFmtId="0" fontId="3" fillId="0" borderId="5" xfId="0" applyFont="1" applyFill="1" applyBorder="1" applyAlignment="1">
      <alignment horizontal="centerContinuous"/>
    </xf>
    <xf numFmtId="8" fontId="2" fillId="0" borderId="0" xfId="2" applyFont="1" applyFill="1"/>
    <xf numFmtId="38" fontId="2" fillId="0" borderId="0" xfId="1" applyNumberFormat="1" applyFont="1" applyFill="1"/>
    <xf numFmtId="10" fontId="2" fillId="0" borderId="0" xfId="0" applyNumberFormat="1" applyFont="1" applyFill="1" applyBorder="1"/>
    <xf numFmtId="0" fontId="2" fillId="0" borderId="6" xfId="0" applyFont="1" applyFill="1" applyBorder="1"/>
    <xf numFmtId="0" fontId="4" fillId="0" borderId="0" xfId="0" applyFont="1" applyFill="1"/>
    <xf numFmtId="6" fontId="2" fillId="2" borderId="23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6" fontId="3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6" fontId="2" fillId="2" borderId="5" xfId="0" applyNumberFormat="1" applyFont="1" applyFill="1" applyBorder="1" applyAlignment="1">
      <alignment horizontal="left"/>
    </xf>
    <xf numFmtId="10" fontId="2" fillId="2" borderId="6" xfId="0" applyNumberFormat="1" applyFont="1" applyFill="1" applyBorder="1" applyAlignment="1">
      <alignment horizontal="left"/>
    </xf>
    <xf numFmtId="6" fontId="5" fillId="2" borderId="5" xfId="0" applyNumberFormat="1" applyFont="1" applyFill="1" applyBorder="1" applyAlignment="1">
      <alignment horizontal="left"/>
    </xf>
    <xf numFmtId="0" fontId="5" fillId="0" borderId="5" xfId="0" applyFont="1" applyFill="1" applyBorder="1"/>
    <xf numFmtId="6" fontId="2" fillId="0" borderId="18" xfId="0" applyNumberFormat="1" applyFont="1" applyBorder="1" applyAlignment="1">
      <alignment horizontal="right"/>
    </xf>
    <xf numFmtId="0" fontId="2" fillId="0" borderId="1" xfId="0" applyFont="1" applyBorder="1"/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169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4" fontId="2" fillId="0" borderId="19" xfId="0" applyNumberFormat="1" applyFont="1" applyBorder="1" applyAlignment="1">
      <alignment horizontal="left"/>
    </xf>
    <xf numFmtId="10" fontId="2" fillId="0" borderId="0" xfId="0" applyNumberFormat="1" applyFont="1"/>
    <xf numFmtId="38" fontId="3" fillId="2" borderId="0" xfId="1" applyNumberFormat="1" applyFont="1" applyFill="1" applyBorder="1" applyAlignment="1">
      <alignment horizontal="center"/>
    </xf>
    <xf numFmtId="6" fontId="2" fillId="2" borderId="5" xfId="0" applyNumberFormat="1" applyFont="1" applyFill="1" applyBorder="1" applyAlignment="1">
      <alignment horizontal="left" vertical="top" wrapText="1"/>
    </xf>
    <xf numFmtId="38" fontId="2" fillId="2" borderId="0" xfId="1" applyNumberFormat="1" applyFont="1" applyFill="1" applyBorder="1" applyAlignment="1">
      <alignment horizontal="center" vertical="center"/>
    </xf>
    <xf numFmtId="5" fontId="2" fillId="2" borderId="0" xfId="0" applyNumberFormat="1" applyFont="1" applyFill="1" applyBorder="1" applyAlignment="1">
      <alignment horizontal="right" vertical="center"/>
    </xf>
    <xf numFmtId="5" fontId="2" fillId="2" borderId="0" xfId="0" applyNumberFormat="1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right" vertical="center"/>
    </xf>
    <xf numFmtId="4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vertical="center"/>
    </xf>
    <xf numFmtId="5" fontId="2" fillId="2" borderId="0" xfId="0" applyNumberFormat="1" applyFont="1" applyFill="1" applyBorder="1" applyAlignment="1">
      <alignment vertical="center"/>
    </xf>
    <xf numFmtId="10" fontId="2" fillId="2" borderId="0" xfId="0" applyNumberFormat="1" applyFont="1" applyFill="1" applyBorder="1" applyAlignment="1">
      <alignment vertical="center"/>
    </xf>
    <xf numFmtId="10" fontId="2" fillId="2" borderId="6" xfId="0" applyNumberFormat="1" applyFont="1" applyFill="1" applyBorder="1" applyAlignment="1">
      <alignment horizontal="left" vertical="center"/>
    </xf>
    <xf numFmtId="6" fontId="5" fillId="2" borderId="5" xfId="0" applyNumberFormat="1" applyFont="1" applyFill="1" applyBorder="1" applyAlignment="1">
      <alignment horizontal="left" vertical="top" wrapText="1"/>
    </xf>
    <xf numFmtId="6" fontId="2" fillId="0" borderId="13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5" fontId="2" fillId="0" borderId="3" xfId="0" applyNumberFormat="1" applyFont="1" applyFill="1" applyBorder="1" applyAlignment="1">
      <alignment horizontal="left"/>
    </xf>
    <xf numFmtId="0" fontId="2" fillId="0" borderId="3" xfId="0" applyFont="1" applyFill="1" applyBorder="1" applyAlignment="1">
      <alignment horizontal="center"/>
    </xf>
    <xf numFmtId="10" fontId="2" fillId="0" borderId="3" xfId="0" applyNumberFormat="1" applyFont="1" applyFill="1" applyBorder="1"/>
    <xf numFmtId="10" fontId="2" fillId="0" borderId="10" xfId="0" applyNumberFormat="1" applyFont="1" applyFill="1" applyBorder="1" applyAlignment="1">
      <alignment horizontal="left"/>
    </xf>
    <xf numFmtId="6" fontId="5" fillId="0" borderId="5" xfId="0" applyNumberFormat="1" applyFont="1" applyFill="1" applyBorder="1" applyAlignment="1">
      <alignment horizontal="left"/>
    </xf>
    <xf numFmtId="38" fontId="3" fillId="0" borderId="0" xfId="1" applyNumberFormat="1" applyFont="1" applyFill="1" applyBorder="1" applyAlignment="1">
      <alignment horizontal="center"/>
    </xf>
    <xf numFmtId="6" fontId="3" fillId="2" borderId="5" xfId="0" applyNumberFormat="1" applyFont="1" applyFill="1" applyBorder="1" applyAlignment="1">
      <alignment horizontal="left" vertical="top" wrapText="1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9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E86ACD"/>
      <color rgb="FFDF2D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68"/>
  <sheetViews>
    <sheetView tabSelected="1" zoomScaleNormal="100" zoomScaleSheetLayoutView="70" workbookViewId="0">
      <selection activeCell="K27" sqref="K27"/>
    </sheetView>
  </sheetViews>
  <sheetFormatPr defaultColWidth="10.7109375" defaultRowHeight="14.25" customHeight="1"/>
  <cols>
    <col min="1" max="1" width="41.5703125" style="1" bestFit="1" customWidth="1"/>
    <col min="2" max="2" width="6" style="129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bestFit="1" customWidth="1"/>
    <col min="9" max="9" width="12.42578125" style="1" bestFit="1" customWidth="1"/>
    <col min="10" max="10" width="2.42578125" style="1" customWidth="1"/>
    <col min="11" max="11" width="13.4257812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204" t="s">
        <v>26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6"/>
    </row>
    <row r="2" spans="1:26" ht="14.25" customHeight="1">
      <c r="A2" s="207" t="s">
        <v>25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9"/>
    </row>
    <row r="3" spans="1:26" ht="14.25" customHeight="1">
      <c r="A3" s="207" t="s">
        <v>40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9"/>
    </row>
    <row r="4" spans="1:26" ht="14.25" customHeight="1">
      <c r="A4" s="210" t="s">
        <v>52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2"/>
      <c r="Y4" s="2"/>
    </row>
    <row r="5" spans="1:26" s="5" customFormat="1" ht="14.25" customHeight="1">
      <c r="A5" s="132"/>
      <c r="B5" s="3"/>
      <c r="C5" s="4"/>
      <c r="D5" s="4"/>
      <c r="E5" s="4"/>
      <c r="F5" s="4"/>
      <c r="H5" s="6"/>
      <c r="I5" s="6"/>
      <c r="J5" s="6"/>
      <c r="K5" s="7"/>
      <c r="L5" s="6"/>
      <c r="M5" s="4"/>
      <c r="N5" s="4"/>
      <c r="O5" s="4"/>
      <c r="P5" s="4"/>
      <c r="R5" s="8"/>
    </row>
    <row r="6" spans="1:26" ht="14.25" customHeight="1">
      <c r="A6" s="9">
        <v>360000</v>
      </c>
      <c r="B6" s="10"/>
      <c r="C6" s="11">
        <v>5</v>
      </c>
      <c r="D6" s="12" t="s">
        <v>0</v>
      </c>
      <c r="E6" s="13" t="s">
        <v>1</v>
      </c>
      <c r="F6" s="13"/>
      <c r="G6" s="11">
        <f>A6*C6</f>
        <v>1800000</v>
      </c>
      <c r="H6" s="11" t="s">
        <v>0</v>
      </c>
      <c r="I6" s="14" t="s">
        <v>2</v>
      </c>
      <c r="J6" s="13"/>
      <c r="K6" s="15">
        <f>M32</f>
        <v>1242600</v>
      </c>
      <c r="L6" s="13"/>
      <c r="M6" s="16" t="s">
        <v>3</v>
      </c>
      <c r="N6" s="13"/>
      <c r="O6" s="17">
        <f>K6/G6</f>
        <v>0.69033333333333335</v>
      </c>
      <c r="P6" s="18"/>
      <c r="Q6" s="5"/>
      <c r="R6" s="8"/>
      <c r="Y6" s="19"/>
    </row>
    <row r="7" spans="1:26" ht="14.25" customHeight="1">
      <c r="A7" s="20"/>
      <c r="B7" s="3"/>
      <c r="C7" s="21"/>
      <c r="D7" s="21"/>
      <c r="E7" s="21"/>
      <c r="F7" s="21"/>
      <c r="G7" s="14"/>
      <c r="H7" s="14"/>
      <c r="I7" s="14"/>
      <c r="J7" s="13"/>
      <c r="K7" s="21"/>
      <c r="L7" s="14"/>
      <c r="M7" s="21"/>
      <c r="N7" s="21"/>
      <c r="O7" s="21"/>
      <c r="P7" s="22"/>
      <c r="Q7" s="5"/>
      <c r="R7" s="8"/>
    </row>
    <row r="8" spans="1:26" ht="14.25" customHeight="1">
      <c r="A8" s="20"/>
      <c r="B8" s="3"/>
      <c r="C8" s="16"/>
      <c r="D8" s="16"/>
      <c r="E8" s="23"/>
      <c r="F8" s="23"/>
      <c r="G8" s="14" t="s">
        <v>4</v>
      </c>
      <c r="H8" s="13"/>
      <c r="I8" s="14" t="s">
        <v>4</v>
      </c>
      <c r="J8" s="14"/>
      <c r="K8" s="14" t="s">
        <v>4</v>
      </c>
      <c r="L8" s="14"/>
      <c r="M8" s="13"/>
      <c r="N8" s="13"/>
      <c r="O8" s="14" t="s">
        <v>5</v>
      </c>
      <c r="P8" s="24"/>
      <c r="Q8" s="5"/>
      <c r="R8" s="8"/>
      <c r="Y8" s="25"/>
      <c r="Z8" s="26"/>
    </row>
    <row r="9" spans="1:26" ht="14.25" customHeight="1">
      <c r="A9" s="20"/>
      <c r="B9" s="3" t="s">
        <v>27</v>
      </c>
      <c r="C9" s="16"/>
      <c r="D9" s="16"/>
      <c r="E9" s="14" t="s">
        <v>6</v>
      </c>
      <c r="F9" s="14"/>
      <c r="G9" s="14">
        <v>75</v>
      </c>
      <c r="H9" s="14"/>
      <c r="I9" s="27">
        <v>30000</v>
      </c>
      <c r="J9" s="27"/>
      <c r="K9" s="28">
        <f>A6/I9</f>
        <v>12</v>
      </c>
      <c r="L9" s="14"/>
      <c r="M9" s="14" t="s">
        <v>7</v>
      </c>
      <c r="N9" s="14"/>
      <c r="O9" s="14" t="s">
        <v>8</v>
      </c>
      <c r="P9" s="24"/>
      <c r="Q9" s="5"/>
      <c r="R9" s="8"/>
    </row>
    <row r="10" spans="1:26" s="34" customFormat="1" ht="14.25" customHeight="1">
      <c r="A10" s="104" t="s">
        <v>9</v>
      </c>
      <c r="B10" s="105" t="s">
        <v>28</v>
      </c>
      <c r="C10" s="29" t="s">
        <v>9</v>
      </c>
      <c r="D10" s="30"/>
      <c r="E10" s="31" t="s">
        <v>10</v>
      </c>
      <c r="F10" s="31"/>
      <c r="G10" s="31" t="s">
        <v>32</v>
      </c>
      <c r="H10" s="31"/>
      <c r="I10" s="14" t="s">
        <v>11</v>
      </c>
      <c r="J10" s="13"/>
      <c r="K10" s="14" t="s">
        <v>12</v>
      </c>
      <c r="L10" s="32"/>
      <c r="M10" s="14" t="s">
        <v>13</v>
      </c>
      <c r="N10" s="14"/>
      <c r="O10" s="14" t="s">
        <v>14</v>
      </c>
      <c r="P10" s="31"/>
      <c r="Q10" s="106"/>
      <c r="R10" s="107"/>
      <c r="S10" s="137"/>
      <c r="T10" s="137"/>
      <c r="U10" s="137"/>
      <c r="V10" s="137"/>
    </row>
    <row r="11" spans="1:26" ht="14.25" customHeight="1">
      <c r="A11" s="138">
        <v>5</v>
      </c>
      <c r="B11" s="139">
        <v>1</v>
      </c>
      <c r="C11" s="140">
        <v>5</v>
      </c>
      <c r="D11" s="141"/>
      <c r="E11" s="142">
        <f t="shared" ref="E11:E32" si="0">$A$6/K11</f>
        <v>8.8235294117647065</v>
      </c>
      <c r="F11" s="143"/>
      <c r="G11" s="142">
        <v>8.5</v>
      </c>
      <c r="H11" s="144"/>
      <c r="I11" s="145">
        <f t="shared" ref="I11:I15" si="1">G11*($I$9/$G$9)</f>
        <v>3400</v>
      </c>
      <c r="J11" s="145"/>
      <c r="K11" s="146">
        <f t="shared" ref="K11:K14" si="2">I11*$K$9</f>
        <v>40800</v>
      </c>
      <c r="L11" s="147"/>
      <c r="M11" s="148">
        <f t="shared" ref="M11:M31" si="3">K11*C11</f>
        <v>204000</v>
      </c>
      <c r="N11" s="149"/>
      <c r="O11" s="150">
        <f>(M11/$K$6)</f>
        <v>0.16417189763399323</v>
      </c>
      <c r="P11" s="151"/>
      <c r="Q11" s="152"/>
      <c r="R11" s="153"/>
      <c r="S11" s="133"/>
      <c r="T11" s="108"/>
      <c r="U11" s="108"/>
      <c r="V11" s="134"/>
    </row>
    <row r="12" spans="1:26" ht="14.25" customHeight="1">
      <c r="A12" s="131">
        <v>10</v>
      </c>
      <c r="B12" s="38">
        <v>1</v>
      </c>
      <c r="C12" s="39">
        <v>10</v>
      </c>
      <c r="D12" s="40"/>
      <c r="E12" s="41">
        <f t="shared" si="0"/>
        <v>21.428571428571427</v>
      </c>
      <c r="F12" s="23"/>
      <c r="G12" s="41">
        <v>3.5</v>
      </c>
      <c r="H12" s="14"/>
      <c r="I12" s="42">
        <f t="shared" si="1"/>
        <v>1400</v>
      </c>
      <c r="J12" s="42"/>
      <c r="K12" s="27">
        <f t="shared" si="2"/>
        <v>16800</v>
      </c>
      <c r="L12" s="43"/>
      <c r="M12" s="44">
        <f t="shared" si="3"/>
        <v>168000</v>
      </c>
      <c r="N12" s="45"/>
      <c r="O12" s="46">
        <f t="shared" ref="O12:O29" si="4">(M12/$K$6)</f>
        <v>0.13520038628681796</v>
      </c>
      <c r="P12" s="47"/>
      <c r="Q12" s="24"/>
      <c r="R12" s="8"/>
      <c r="S12" s="35"/>
      <c r="V12" s="36"/>
    </row>
    <row r="13" spans="1:26" ht="14.25" customHeight="1">
      <c r="A13" s="37" t="s">
        <v>38</v>
      </c>
      <c r="B13" s="38">
        <v>2</v>
      </c>
      <c r="C13" s="39">
        <v>10</v>
      </c>
      <c r="D13" s="40"/>
      <c r="E13" s="41">
        <f t="shared" si="0"/>
        <v>37.5</v>
      </c>
      <c r="F13" s="23"/>
      <c r="G13" s="41">
        <v>2</v>
      </c>
      <c r="H13" s="14"/>
      <c r="I13" s="42">
        <f t="shared" si="1"/>
        <v>800</v>
      </c>
      <c r="J13" s="42"/>
      <c r="K13" s="27">
        <f t="shared" si="2"/>
        <v>9600</v>
      </c>
      <c r="L13" s="43"/>
      <c r="M13" s="44">
        <f t="shared" si="3"/>
        <v>96000</v>
      </c>
      <c r="N13" s="45"/>
      <c r="O13" s="46">
        <f t="shared" si="4"/>
        <v>7.7257363592467404E-2</v>
      </c>
      <c r="P13" s="47"/>
      <c r="Q13" s="24"/>
      <c r="R13" s="8"/>
      <c r="S13" s="35"/>
      <c r="V13" s="36"/>
    </row>
    <row r="14" spans="1:26" ht="14.25" customHeight="1">
      <c r="A14" s="154">
        <v>25</v>
      </c>
      <c r="B14" s="155">
        <v>1</v>
      </c>
      <c r="C14" s="156">
        <v>25</v>
      </c>
      <c r="D14" s="157"/>
      <c r="E14" s="158">
        <f t="shared" si="0"/>
        <v>37.5</v>
      </c>
      <c r="F14" s="159"/>
      <c r="G14" s="158">
        <v>2</v>
      </c>
      <c r="H14" s="160"/>
      <c r="I14" s="161">
        <f t="shared" si="1"/>
        <v>800</v>
      </c>
      <c r="J14" s="161"/>
      <c r="K14" s="162">
        <f t="shared" si="2"/>
        <v>9600</v>
      </c>
      <c r="L14" s="163"/>
      <c r="M14" s="164">
        <f t="shared" si="3"/>
        <v>240000</v>
      </c>
      <c r="N14" s="165"/>
      <c r="O14" s="166">
        <f t="shared" si="4"/>
        <v>0.19314340898116852</v>
      </c>
      <c r="P14" s="167"/>
      <c r="Q14" s="160"/>
      <c r="R14" s="168" t="s">
        <v>24</v>
      </c>
      <c r="S14" s="35"/>
      <c r="T14" s="180"/>
      <c r="V14" s="36"/>
    </row>
    <row r="15" spans="1:26" ht="14.25" customHeight="1">
      <c r="A15" s="169" t="s">
        <v>50</v>
      </c>
      <c r="B15" s="155">
        <v>3</v>
      </c>
      <c r="C15" s="156">
        <v>25</v>
      </c>
      <c r="D15" s="157"/>
      <c r="E15" s="158">
        <f t="shared" si="0"/>
        <v>75</v>
      </c>
      <c r="F15" s="159"/>
      <c r="G15" s="158">
        <v>1</v>
      </c>
      <c r="H15" s="160"/>
      <c r="I15" s="161">
        <f t="shared" si="1"/>
        <v>400</v>
      </c>
      <c r="J15" s="161"/>
      <c r="K15" s="162">
        <f>I15*$K$9</f>
        <v>4800</v>
      </c>
      <c r="L15" s="163"/>
      <c r="M15" s="164">
        <f t="shared" si="3"/>
        <v>120000</v>
      </c>
      <c r="N15" s="165"/>
      <c r="O15" s="166">
        <f t="shared" si="4"/>
        <v>9.6571704490584262E-2</v>
      </c>
      <c r="P15" s="167"/>
      <c r="Q15" s="160"/>
      <c r="R15" s="170">
        <f>SUM(O11:O15)</f>
        <v>0.66634476098503137</v>
      </c>
      <c r="S15" s="35"/>
      <c r="V15" s="36"/>
    </row>
    <row r="16" spans="1:26" ht="14.25" customHeight="1">
      <c r="A16" s="131">
        <v>50</v>
      </c>
      <c r="B16" s="38">
        <v>1</v>
      </c>
      <c r="C16" s="39">
        <v>50</v>
      </c>
      <c r="D16" s="40"/>
      <c r="E16" s="41">
        <f t="shared" si="0"/>
        <v>300</v>
      </c>
      <c r="F16" s="23"/>
      <c r="G16" s="41" t="s">
        <v>0</v>
      </c>
      <c r="H16" s="14"/>
      <c r="I16" s="42">
        <v>100</v>
      </c>
      <c r="J16" s="42"/>
      <c r="K16" s="27">
        <f>I16*$K$9</f>
        <v>1200</v>
      </c>
      <c r="L16" s="43"/>
      <c r="M16" s="44">
        <f t="shared" si="3"/>
        <v>60000</v>
      </c>
      <c r="N16" s="45"/>
      <c r="O16" s="46">
        <f t="shared" si="4"/>
        <v>4.8285852245292131E-2</v>
      </c>
      <c r="P16" s="135"/>
      <c r="Q16" s="14"/>
      <c r="R16" s="136"/>
      <c r="S16" s="49"/>
      <c r="V16" s="36"/>
    </row>
    <row r="17" spans="1:22" ht="14.25" customHeight="1">
      <c r="A17" s="37" t="s">
        <v>51</v>
      </c>
      <c r="B17" s="38">
        <v>5</v>
      </c>
      <c r="C17" s="39">
        <v>50</v>
      </c>
      <c r="D17" s="40"/>
      <c r="E17" s="41">
        <f t="shared" si="0"/>
        <v>638.29787234042556</v>
      </c>
      <c r="F17" s="23"/>
      <c r="G17" s="41" t="s">
        <v>0</v>
      </c>
      <c r="H17" s="14"/>
      <c r="I17" s="42">
        <v>47</v>
      </c>
      <c r="J17" s="42"/>
      <c r="K17" s="27">
        <f>I17*$K$9</f>
        <v>564</v>
      </c>
      <c r="L17" s="43"/>
      <c r="M17" s="44">
        <f t="shared" si="3"/>
        <v>28200</v>
      </c>
      <c r="N17" s="45"/>
      <c r="O17" s="46">
        <f t="shared" si="4"/>
        <v>2.2694350555287301E-2</v>
      </c>
      <c r="P17" s="135"/>
      <c r="Q17" s="14"/>
      <c r="R17" s="136"/>
      <c r="S17" s="49"/>
      <c r="V17" s="36"/>
    </row>
    <row r="18" spans="1:22" ht="14.25" customHeight="1">
      <c r="A18" s="37" t="s">
        <v>42</v>
      </c>
      <c r="B18" s="38">
        <v>4</v>
      </c>
      <c r="C18" s="39">
        <v>50</v>
      </c>
      <c r="D18" s="40"/>
      <c r="E18" s="41">
        <f t="shared" si="0"/>
        <v>400</v>
      </c>
      <c r="F18" s="23"/>
      <c r="G18" s="41" t="s">
        <v>0</v>
      </c>
      <c r="H18" s="14"/>
      <c r="I18" s="42">
        <v>75</v>
      </c>
      <c r="J18" s="42"/>
      <c r="K18" s="27">
        <f t="shared" ref="K18:K25" si="5">I18*$K$9</f>
        <v>900</v>
      </c>
      <c r="L18" s="43"/>
      <c r="M18" s="44">
        <f t="shared" si="3"/>
        <v>45000</v>
      </c>
      <c r="N18" s="45"/>
      <c r="O18" s="46">
        <f t="shared" si="4"/>
        <v>3.6214389183969097E-2</v>
      </c>
      <c r="P18" s="135"/>
      <c r="Q18" s="14"/>
      <c r="R18" s="136"/>
      <c r="S18" s="49"/>
      <c r="V18" s="36"/>
    </row>
    <row r="19" spans="1:22" ht="14.25" customHeight="1">
      <c r="A19" s="169">
        <v>100</v>
      </c>
      <c r="B19" s="155">
        <v>1</v>
      </c>
      <c r="C19" s="156">
        <v>100</v>
      </c>
      <c r="D19" s="157"/>
      <c r="E19" s="158">
        <f t="shared" si="0"/>
        <v>10000</v>
      </c>
      <c r="F19" s="159"/>
      <c r="G19" s="158" t="s">
        <v>0</v>
      </c>
      <c r="H19" s="160"/>
      <c r="I19" s="161">
        <v>3</v>
      </c>
      <c r="J19" s="161"/>
      <c r="K19" s="162">
        <f t="shared" si="5"/>
        <v>36</v>
      </c>
      <c r="L19" s="163"/>
      <c r="M19" s="164">
        <f t="shared" si="3"/>
        <v>3600</v>
      </c>
      <c r="N19" s="165"/>
      <c r="O19" s="166">
        <f t="shared" si="4"/>
        <v>2.8971511347175277E-3</v>
      </c>
      <c r="P19" s="167"/>
      <c r="Q19" s="160"/>
      <c r="R19" s="168"/>
      <c r="S19" s="49"/>
      <c r="V19" s="36"/>
    </row>
    <row r="20" spans="1:22" s="108" customFormat="1" ht="15.75">
      <c r="A20" s="182" t="s">
        <v>43</v>
      </c>
      <c r="B20" s="183">
        <v>7</v>
      </c>
      <c r="C20" s="184">
        <v>100</v>
      </c>
      <c r="D20" s="185"/>
      <c r="E20" s="158">
        <f t="shared" si="0"/>
        <v>857.14285714285711</v>
      </c>
      <c r="F20" s="186"/>
      <c r="G20" s="187" t="s">
        <v>0</v>
      </c>
      <c r="H20" s="188"/>
      <c r="I20" s="189">
        <v>35</v>
      </c>
      <c r="J20" s="189"/>
      <c r="K20" s="162">
        <f t="shared" si="5"/>
        <v>420</v>
      </c>
      <c r="L20" s="190"/>
      <c r="M20" s="164">
        <f t="shared" si="3"/>
        <v>42000</v>
      </c>
      <c r="N20" s="191"/>
      <c r="O20" s="166">
        <f t="shared" si="4"/>
        <v>3.3800096571704491E-2</v>
      </c>
      <c r="P20" s="192"/>
      <c r="Q20" s="188"/>
      <c r="R20" s="168"/>
      <c r="S20" s="133"/>
      <c r="V20" s="134"/>
    </row>
    <row r="21" spans="1:22" s="108" customFormat="1" ht="15.75">
      <c r="A21" s="203" t="s">
        <v>46</v>
      </c>
      <c r="B21" s="183">
        <v>3</v>
      </c>
      <c r="C21" s="184">
        <v>100</v>
      </c>
      <c r="D21" s="185"/>
      <c r="E21" s="158">
        <f t="shared" si="0"/>
        <v>857.14285714285711</v>
      </c>
      <c r="F21" s="186"/>
      <c r="G21" s="187" t="s">
        <v>0</v>
      </c>
      <c r="H21" s="188"/>
      <c r="I21" s="189">
        <v>35</v>
      </c>
      <c r="J21" s="189"/>
      <c r="K21" s="162">
        <f t="shared" si="5"/>
        <v>420</v>
      </c>
      <c r="L21" s="190"/>
      <c r="M21" s="164">
        <f t="shared" si="3"/>
        <v>42000</v>
      </c>
      <c r="N21" s="191"/>
      <c r="O21" s="166">
        <f t="shared" si="4"/>
        <v>3.3800096571704491E-2</v>
      </c>
      <c r="P21" s="192"/>
      <c r="Q21" s="188"/>
      <c r="R21" s="193" t="s">
        <v>39</v>
      </c>
      <c r="S21" s="133"/>
      <c r="V21" s="134"/>
    </row>
    <row r="22" spans="1:22" s="108" customFormat="1" ht="15.75">
      <c r="A22" s="194" t="s">
        <v>44</v>
      </c>
      <c r="B22" s="183">
        <v>1</v>
      </c>
      <c r="C22" s="184">
        <v>100</v>
      </c>
      <c r="D22" s="185"/>
      <c r="E22" s="158">
        <f t="shared" si="0"/>
        <v>434.78260869565219</v>
      </c>
      <c r="F22" s="186"/>
      <c r="G22" s="187" t="s">
        <v>0</v>
      </c>
      <c r="H22" s="188"/>
      <c r="I22" s="189">
        <v>69</v>
      </c>
      <c r="J22" s="189"/>
      <c r="K22" s="162">
        <f t="shared" si="5"/>
        <v>828</v>
      </c>
      <c r="L22" s="190"/>
      <c r="M22" s="164">
        <f t="shared" si="3"/>
        <v>82800</v>
      </c>
      <c r="N22" s="191"/>
      <c r="O22" s="166">
        <f t="shared" si="4"/>
        <v>6.6634476098503134E-2</v>
      </c>
      <c r="P22" s="192"/>
      <c r="Q22" s="188"/>
      <c r="R22" s="193">
        <f>SUM(O16:O22)</f>
        <v>0.24432641236117819</v>
      </c>
      <c r="S22" s="133"/>
      <c r="V22" s="134"/>
    </row>
    <row r="23" spans="1:22" s="108" customFormat="1" ht="14.25" customHeight="1">
      <c r="A23" s="37">
        <v>500</v>
      </c>
      <c r="B23" s="38">
        <v>1</v>
      </c>
      <c r="C23" s="39">
        <v>500</v>
      </c>
      <c r="D23" s="40"/>
      <c r="E23" s="41">
        <f t="shared" si="0"/>
        <v>30000</v>
      </c>
      <c r="F23" s="23"/>
      <c r="G23" s="41" t="s">
        <v>0</v>
      </c>
      <c r="H23" s="14"/>
      <c r="I23" s="42">
        <v>1</v>
      </c>
      <c r="J23" s="42"/>
      <c r="K23" s="27">
        <f t="shared" si="5"/>
        <v>12</v>
      </c>
      <c r="L23" s="43" t="s">
        <v>29</v>
      </c>
      <c r="M23" s="44">
        <f t="shared" si="3"/>
        <v>6000</v>
      </c>
      <c r="N23" s="45"/>
      <c r="O23" s="46">
        <f t="shared" si="4"/>
        <v>4.8285852245292128E-3</v>
      </c>
      <c r="P23" s="135"/>
      <c r="Q23" s="14"/>
      <c r="R23" s="136"/>
      <c r="S23" s="133"/>
      <c r="V23" s="134"/>
    </row>
    <row r="24" spans="1:22" s="108" customFormat="1" ht="14.25" customHeight="1">
      <c r="A24" s="201" t="s">
        <v>47</v>
      </c>
      <c r="B24" s="38">
        <v>1</v>
      </c>
      <c r="C24" s="39">
        <v>500</v>
      </c>
      <c r="D24" s="40"/>
      <c r="E24" s="41">
        <f t="shared" si="0"/>
        <v>30000</v>
      </c>
      <c r="F24" s="23"/>
      <c r="G24" s="41" t="s">
        <v>0</v>
      </c>
      <c r="H24" s="14"/>
      <c r="I24" s="42">
        <v>1</v>
      </c>
      <c r="J24" s="42"/>
      <c r="K24" s="27">
        <f t="shared" si="5"/>
        <v>12</v>
      </c>
      <c r="L24" s="43" t="s">
        <v>29</v>
      </c>
      <c r="M24" s="44">
        <f t="shared" si="3"/>
        <v>6000</v>
      </c>
      <c r="N24" s="45"/>
      <c r="O24" s="46">
        <f t="shared" si="4"/>
        <v>4.8285852245292128E-3</v>
      </c>
      <c r="P24" s="135"/>
      <c r="Q24" s="14"/>
      <c r="R24" s="136"/>
      <c r="S24" s="133"/>
      <c r="V24" s="134"/>
    </row>
    <row r="25" spans="1:22" s="108" customFormat="1" ht="14.25" customHeight="1">
      <c r="A25" s="37" t="s">
        <v>48</v>
      </c>
      <c r="B25" s="202">
        <v>23</v>
      </c>
      <c r="C25" s="39">
        <v>500</v>
      </c>
      <c r="D25" s="40"/>
      <c r="E25" s="41">
        <f t="shared" si="0"/>
        <v>30000</v>
      </c>
      <c r="F25" s="23"/>
      <c r="G25" s="41" t="s">
        <v>0</v>
      </c>
      <c r="H25" s="14"/>
      <c r="I25" s="42">
        <v>1</v>
      </c>
      <c r="J25" s="42"/>
      <c r="K25" s="27">
        <f t="shared" si="5"/>
        <v>12</v>
      </c>
      <c r="L25" s="43" t="s">
        <v>29</v>
      </c>
      <c r="M25" s="44">
        <f t="shared" si="3"/>
        <v>6000</v>
      </c>
      <c r="N25" s="45"/>
      <c r="O25" s="46">
        <f t="shared" si="4"/>
        <v>4.8285852245292128E-3</v>
      </c>
      <c r="P25" s="135"/>
      <c r="Q25" s="14"/>
      <c r="R25" s="136"/>
      <c r="S25" s="133"/>
      <c r="V25" s="134"/>
    </row>
    <row r="26" spans="1:22" s="108" customFormat="1" ht="14.25" customHeight="1">
      <c r="A26" s="169">
        <v>1000</v>
      </c>
      <c r="B26" s="155">
        <v>1</v>
      </c>
      <c r="C26" s="156">
        <v>1000</v>
      </c>
      <c r="D26" s="157"/>
      <c r="E26" s="158">
        <f t="shared" si="0"/>
        <v>90000</v>
      </c>
      <c r="F26" s="159"/>
      <c r="G26" s="158" t="s">
        <v>0</v>
      </c>
      <c r="H26" s="160"/>
      <c r="I26" s="161" t="s">
        <v>0</v>
      </c>
      <c r="J26" s="161"/>
      <c r="K26" s="162">
        <v>4</v>
      </c>
      <c r="L26" s="163" t="s">
        <v>29</v>
      </c>
      <c r="M26" s="164">
        <f t="shared" si="3"/>
        <v>4000</v>
      </c>
      <c r="N26" s="165"/>
      <c r="O26" s="166">
        <f t="shared" si="4"/>
        <v>3.2190568163528088E-3</v>
      </c>
      <c r="P26" s="167"/>
      <c r="Q26" s="160"/>
      <c r="R26" s="168"/>
      <c r="S26" s="133"/>
      <c r="V26" s="134"/>
    </row>
    <row r="27" spans="1:22" s="108" customFormat="1" ht="14.25" customHeight="1">
      <c r="A27" s="171" t="s">
        <v>45</v>
      </c>
      <c r="B27" s="155">
        <v>1</v>
      </c>
      <c r="C27" s="156">
        <v>1000</v>
      </c>
      <c r="D27" s="157"/>
      <c r="E27" s="158">
        <f t="shared" si="0"/>
        <v>90000</v>
      </c>
      <c r="F27" s="159"/>
      <c r="G27" s="158" t="s">
        <v>0</v>
      </c>
      <c r="H27" s="160"/>
      <c r="I27" s="161" t="s">
        <v>0</v>
      </c>
      <c r="J27" s="161"/>
      <c r="K27" s="162">
        <v>4</v>
      </c>
      <c r="L27" s="163" t="s">
        <v>29</v>
      </c>
      <c r="M27" s="164">
        <f t="shared" si="3"/>
        <v>4000</v>
      </c>
      <c r="N27" s="165"/>
      <c r="O27" s="166">
        <f t="shared" si="4"/>
        <v>3.2190568163528088E-3</v>
      </c>
      <c r="P27" s="167"/>
      <c r="Q27" s="160"/>
      <c r="R27" s="168"/>
      <c r="S27" s="133"/>
      <c r="V27" s="134"/>
    </row>
    <row r="28" spans="1:22" s="108" customFormat="1" ht="14.25" customHeight="1">
      <c r="A28" s="169" t="s">
        <v>49</v>
      </c>
      <c r="B28" s="181">
        <v>23</v>
      </c>
      <c r="C28" s="156">
        <v>1000</v>
      </c>
      <c r="D28" s="157"/>
      <c r="E28" s="158">
        <f t="shared" si="0"/>
        <v>72000</v>
      </c>
      <c r="F28" s="159"/>
      <c r="G28" s="158" t="s">
        <v>0</v>
      </c>
      <c r="H28" s="160"/>
      <c r="I28" s="161" t="s">
        <v>0</v>
      </c>
      <c r="J28" s="161"/>
      <c r="K28" s="162">
        <v>5</v>
      </c>
      <c r="L28" s="163" t="s">
        <v>29</v>
      </c>
      <c r="M28" s="164">
        <f t="shared" si="3"/>
        <v>5000</v>
      </c>
      <c r="N28" s="165"/>
      <c r="O28" s="166">
        <f t="shared" si="4"/>
        <v>4.0238210204410112E-3</v>
      </c>
      <c r="P28" s="167"/>
      <c r="Q28" s="160"/>
      <c r="R28" s="168" t="s">
        <v>31</v>
      </c>
      <c r="S28" s="133"/>
      <c r="V28" s="134"/>
    </row>
    <row r="29" spans="1:22" s="108" customFormat="1" ht="14.25" customHeight="1" thickBot="1">
      <c r="A29" s="195">
        <v>20000</v>
      </c>
      <c r="B29" s="196">
        <v>1</v>
      </c>
      <c r="C29" s="50">
        <v>20000</v>
      </c>
      <c r="D29" s="197"/>
      <c r="E29" s="51">
        <f t="shared" si="0"/>
        <v>120000</v>
      </c>
      <c r="F29" s="52"/>
      <c r="G29" s="51" t="s">
        <v>0</v>
      </c>
      <c r="H29" s="198"/>
      <c r="I29" s="53" t="s">
        <v>0</v>
      </c>
      <c r="J29" s="53"/>
      <c r="K29" s="54">
        <v>3</v>
      </c>
      <c r="L29" s="55" t="s">
        <v>29</v>
      </c>
      <c r="M29" s="56">
        <f t="shared" si="3"/>
        <v>60000</v>
      </c>
      <c r="N29" s="57"/>
      <c r="O29" s="58">
        <f t="shared" si="4"/>
        <v>4.8285852245292131E-2</v>
      </c>
      <c r="P29" s="199"/>
      <c r="Q29" s="198"/>
      <c r="R29" s="200">
        <f>SUM(O23:O29)</f>
        <v>7.3233542572026397E-2</v>
      </c>
      <c r="S29" s="133"/>
      <c r="V29" s="134"/>
    </row>
    <row r="30" spans="1:22" ht="14.25" customHeight="1" thickTop="1">
      <c r="A30" s="20"/>
      <c r="B30" s="3"/>
      <c r="C30" s="23" t="s">
        <v>36</v>
      </c>
      <c r="D30" s="13"/>
      <c r="E30" s="59">
        <f t="shared" si="0"/>
        <v>4.1850732387816789</v>
      </c>
      <c r="F30" s="23"/>
      <c r="G30" s="41">
        <f>SUM(G11:G29)</f>
        <v>17</v>
      </c>
      <c r="H30" s="27"/>
      <c r="I30" s="42">
        <f>SUM(I11:I29)</f>
        <v>7167</v>
      </c>
      <c r="J30" s="42"/>
      <c r="K30" s="27">
        <f>SUM(K11:K29)</f>
        <v>86020</v>
      </c>
      <c r="L30" s="43"/>
      <c r="M30" s="44">
        <f>SUM(M11:M29)</f>
        <v>1222600</v>
      </c>
      <c r="N30" s="45"/>
      <c r="O30" s="46">
        <f>SUM(O11:O29)</f>
        <v>0.98390471591823603</v>
      </c>
      <c r="P30" s="47" t="s">
        <v>16</v>
      </c>
      <c r="Q30" s="5"/>
      <c r="R30" s="48">
        <f>R15+R22+R29</f>
        <v>0.98390471591823603</v>
      </c>
    </row>
    <row r="31" spans="1:22" ht="14.25" customHeight="1" thickBot="1">
      <c r="A31" s="60" t="s">
        <v>35</v>
      </c>
      <c r="B31" s="61"/>
      <c r="C31" s="50">
        <f>C29</f>
        <v>20000</v>
      </c>
      <c r="D31" s="62"/>
      <c r="E31" s="51">
        <f t="shared" si="0"/>
        <v>360000</v>
      </c>
      <c r="F31" s="52"/>
      <c r="G31" s="51" t="s">
        <v>0</v>
      </c>
      <c r="H31" s="54"/>
      <c r="I31" s="53" t="s">
        <v>0</v>
      </c>
      <c r="J31" s="53"/>
      <c r="K31" s="54">
        <v>1</v>
      </c>
      <c r="L31" s="55"/>
      <c r="M31" s="56">
        <f t="shared" si="3"/>
        <v>20000</v>
      </c>
      <c r="N31" s="57"/>
      <c r="O31" s="58">
        <f t="shared" ref="O31" si="6">(M31/$K$6)</f>
        <v>1.6095284081764045E-2</v>
      </c>
      <c r="P31" s="63"/>
      <c r="Q31" s="64"/>
      <c r="R31" s="65">
        <f>O31</f>
        <v>1.6095284081764045E-2</v>
      </c>
    </row>
    <row r="32" spans="1:22" ht="14.25" customHeight="1" thickTop="1">
      <c r="A32" s="20"/>
      <c r="B32" s="3"/>
      <c r="C32" s="23" t="s">
        <v>15</v>
      </c>
      <c r="D32" s="13"/>
      <c r="E32" s="59">
        <f t="shared" si="0"/>
        <v>4.1850245870194485</v>
      </c>
      <c r="F32" s="23"/>
      <c r="G32" s="41">
        <f>SUM(G30:G31)</f>
        <v>17</v>
      </c>
      <c r="H32" s="27"/>
      <c r="I32" s="42">
        <f>SUM(I30:I31)</f>
        <v>7167</v>
      </c>
      <c r="J32" s="42"/>
      <c r="K32" s="27">
        <f>SUM(K30:K31)</f>
        <v>86021</v>
      </c>
      <c r="L32" s="43"/>
      <c r="M32" s="44">
        <f>SUM(M30:M31)</f>
        <v>1242600</v>
      </c>
      <c r="N32" s="45"/>
      <c r="O32" s="46">
        <f>SUM(O30:O31)</f>
        <v>1</v>
      </c>
      <c r="P32" s="47"/>
      <c r="Q32" s="5"/>
      <c r="R32" s="48">
        <f>SUM(R30:R31)</f>
        <v>1</v>
      </c>
    </row>
    <row r="33" spans="1:25" s="34" customFormat="1" ht="14.25" customHeight="1">
      <c r="A33" s="20"/>
      <c r="B33" s="66"/>
      <c r="C33" s="67"/>
      <c r="D33" s="68"/>
      <c r="E33" s="69"/>
      <c r="F33" s="67"/>
      <c r="G33" s="69"/>
      <c r="H33" s="70"/>
      <c r="I33" s="71"/>
      <c r="J33" s="71"/>
      <c r="K33" s="71"/>
      <c r="L33" s="72"/>
      <c r="M33" s="73"/>
      <c r="N33" s="74"/>
      <c r="O33" s="75"/>
      <c r="P33" s="75"/>
      <c r="Q33" s="68"/>
      <c r="R33" s="76"/>
    </row>
    <row r="34" spans="1:25" s="34" customFormat="1" ht="14.25" customHeight="1">
      <c r="A34" s="172" t="s">
        <v>41</v>
      </c>
      <c r="B34" s="66"/>
      <c r="C34" s="67"/>
      <c r="D34" s="68"/>
      <c r="E34" s="213" t="s">
        <v>30</v>
      </c>
      <c r="F34" s="214"/>
      <c r="G34" s="214"/>
      <c r="H34" s="214"/>
      <c r="I34" s="214"/>
      <c r="J34" s="214"/>
      <c r="K34" s="215"/>
      <c r="L34" s="71"/>
      <c r="M34" s="71"/>
      <c r="N34" s="74"/>
      <c r="O34" s="75"/>
      <c r="P34" s="75"/>
      <c r="Q34" s="68"/>
      <c r="R34" s="76"/>
    </row>
    <row r="35" spans="1:25" s="34" customFormat="1" ht="14.25" customHeight="1">
      <c r="A35" s="77"/>
      <c r="B35" s="66"/>
      <c r="C35" s="67"/>
      <c r="D35" s="68"/>
      <c r="E35" s="173">
        <f>C11</f>
        <v>5</v>
      </c>
      <c r="F35" s="174" t="s">
        <v>17</v>
      </c>
      <c r="G35" s="175">
        <f>$A$6/SUM(K11:K11)</f>
        <v>8.8235294117647065</v>
      </c>
      <c r="H35" s="176"/>
      <c r="I35" s="177">
        <v>100</v>
      </c>
      <c r="J35" s="178" t="s">
        <v>17</v>
      </c>
      <c r="K35" s="179">
        <f>$A$6/SUM(K19:K22)</f>
        <v>211.26760563380282</v>
      </c>
      <c r="L35" s="82"/>
      <c r="M35" s="83"/>
      <c r="N35" s="74"/>
      <c r="O35" s="75"/>
      <c r="P35" s="75"/>
      <c r="Q35" s="68"/>
      <c r="R35" s="76"/>
    </row>
    <row r="36" spans="1:25" s="34" customFormat="1" ht="14.25" customHeight="1">
      <c r="A36" s="20"/>
      <c r="B36" s="66"/>
      <c r="C36" s="67"/>
      <c r="D36" s="68"/>
      <c r="E36" s="78">
        <f>C12</f>
        <v>10</v>
      </c>
      <c r="F36" s="5" t="s">
        <v>17</v>
      </c>
      <c r="G36" s="79">
        <f>$A$6/SUM(K12:K13)</f>
        <v>13.636363636363637</v>
      </c>
      <c r="H36" s="80"/>
      <c r="I36" s="86">
        <v>500</v>
      </c>
      <c r="J36" s="82" t="s">
        <v>17</v>
      </c>
      <c r="K36" s="81">
        <f>$A$6/SUM(K23:K25)</f>
        <v>10000</v>
      </c>
      <c r="L36" s="82"/>
      <c r="M36" s="83"/>
      <c r="N36" s="74"/>
      <c r="O36" s="75"/>
      <c r="P36" s="75"/>
      <c r="Q36" s="68"/>
      <c r="R36" s="76"/>
    </row>
    <row r="37" spans="1:25" s="34" customFormat="1" ht="14.25" customHeight="1">
      <c r="A37" s="85"/>
      <c r="B37" s="66"/>
      <c r="C37" s="67"/>
      <c r="D37" s="68"/>
      <c r="E37" s="78">
        <v>25</v>
      </c>
      <c r="F37" s="5" t="s">
        <v>17</v>
      </c>
      <c r="G37" s="79">
        <f>$A$6/SUM(K14:K15)</f>
        <v>25</v>
      </c>
      <c r="H37" s="80"/>
      <c r="I37" s="86">
        <v>1000</v>
      </c>
      <c r="J37" s="82" t="s">
        <v>17</v>
      </c>
      <c r="K37" s="81">
        <f>$A$6/SUM(K26:K28)</f>
        <v>27692.307692307691</v>
      </c>
      <c r="L37" s="82"/>
      <c r="M37" s="83"/>
      <c r="N37" s="74"/>
      <c r="O37" s="75"/>
      <c r="P37" s="75"/>
      <c r="Q37" s="68"/>
      <c r="R37" s="76"/>
    </row>
    <row r="38" spans="1:25" s="34" customFormat="1" ht="14.25" customHeight="1">
      <c r="A38" s="85"/>
      <c r="B38" s="66"/>
      <c r="C38" s="67"/>
      <c r="D38" s="68"/>
      <c r="E38" s="87">
        <v>50</v>
      </c>
      <c r="F38" s="33" t="s">
        <v>17</v>
      </c>
      <c r="G38" s="88">
        <f>$A$6/SUM(K16:K18)</f>
        <v>135.13513513513513</v>
      </c>
      <c r="H38" s="89"/>
      <c r="I38" s="90">
        <f>C29</f>
        <v>20000</v>
      </c>
      <c r="J38" s="91" t="s">
        <v>17</v>
      </c>
      <c r="K38" s="92">
        <f>$A$6/SUM(K29)</f>
        <v>120000</v>
      </c>
      <c r="L38" s="82"/>
      <c r="M38" s="83"/>
      <c r="N38" s="74"/>
      <c r="O38" s="75"/>
      <c r="P38" s="75"/>
      <c r="Q38" s="68"/>
      <c r="R38" s="76"/>
    </row>
    <row r="39" spans="1:25" s="34" customFormat="1" ht="14.25" customHeight="1">
      <c r="A39" s="85"/>
      <c r="B39" s="66"/>
      <c r="C39" s="67"/>
      <c r="D39" s="68"/>
      <c r="E39" s="68"/>
      <c r="F39" s="68"/>
      <c r="G39" s="68"/>
      <c r="H39" s="67"/>
      <c r="I39" s="68"/>
      <c r="J39" s="68"/>
      <c r="K39" s="68"/>
      <c r="L39" s="82"/>
      <c r="M39" s="83"/>
      <c r="N39" s="74"/>
      <c r="O39" s="75"/>
      <c r="P39" s="75"/>
      <c r="Q39" s="68"/>
      <c r="R39" s="76"/>
    </row>
    <row r="40" spans="1:25" s="34" customFormat="1" ht="14.25" customHeight="1">
      <c r="A40" s="85"/>
      <c r="B40" s="66"/>
      <c r="C40" s="67"/>
      <c r="D40" s="68"/>
      <c r="E40" s="84"/>
      <c r="F40" s="80"/>
      <c r="G40" s="79"/>
      <c r="H40" s="67"/>
      <c r="I40" s="84"/>
      <c r="J40" s="82"/>
      <c r="K40" s="83"/>
      <c r="L40" s="71"/>
      <c r="M40" s="71"/>
      <c r="N40" s="74"/>
      <c r="O40" s="75"/>
      <c r="P40" s="75"/>
      <c r="Q40" s="68"/>
      <c r="R40" s="76"/>
    </row>
    <row r="41" spans="1:25" ht="14.25" customHeight="1">
      <c r="A41" s="93" t="s">
        <v>18</v>
      </c>
      <c r="B41" s="94" t="s">
        <v>34</v>
      </c>
      <c r="C41" s="5"/>
      <c r="D41" s="5"/>
      <c r="E41" s="95"/>
      <c r="F41" s="96"/>
      <c r="G41" s="97"/>
      <c r="H41" s="80"/>
      <c r="I41" s="82"/>
      <c r="J41" s="82"/>
      <c r="K41" s="82"/>
      <c r="L41" s="98"/>
      <c r="M41" s="99"/>
      <c r="N41" s="100"/>
      <c r="O41" s="47"/>
      <c r="P41" s="47"/>
      <c r="Q41" s="5"/>
      <c r="R41" s="8"/>
    </row>
    <row r="42" spans="1:25" ht="14.25" customHeight="1">
      <c r="A42" s="93" t="s">
        <v>29</v>
      </c>
      <c r="B42" s="94" t="s">
        <v>33</v>
      </c>
      <c r="C42" s="5"/>
      <c r="D42" s="5"/>
      <c r="E42" s="95"/>
      <c r="F42" s="96"/>
      <c r="G42" s="101"/>
      <c r="H42" s="80"/>
      <c r="I42" s="82"/>
      <c r="J42" s="82"/>
      <c r="K42" s="98"/>
      <c r="L42" s="98"/>
      <c r="M42" s="82"/>
      <c r="N42" s="100"/>
      <c r="O42" s="102"/>
      <c r="P42" s="102"/>
      <c r="Q42" s="5"/>
      <c r="R42" s="8"/>
    </row>
    <row r="43" spans="1:25" ht="14.25" customHeight="1">
      <c r="A43" s="93" t="s">
        <v>16</v>
      </c>
      <c r="B43" s="94" t="s">
        <v>19</v>
      </c>
      <c r="C43" s="5"/>
      <c r="D43" s="5"/>
      <c r="E43" s="95"/>
      <c r="F43" s="96"/>
      <c r="G43" s="101"/>
      <c r="H43" s="80"/>
      <c r="I43" s="82"/>
      <c r="J43" s="82"/>
      <c r="K43" s="98"/>
      <c r="L43" s="98"/>
      <c r="M43" s="82"/>
      <c r="N43" s="100"/>
      <c r="O43" s="102"/>
      <c r="P43" s="102"/>
      <c r="Q43" s="5"/>
      <c r="R43" s="8"/>
    </row>
    <row r="44" spans="1:25" ht="14.25" customHeight="1">
      <c r="A44" s="20"/>
      <c r="B44" s="3"/>
      <c r="C44" s="5"/>
      <c r="D44" s="5"/>
      <c r="E44" s="5"/>
      <c r="F44" s="103"/>
      <c r="G44" s="5"/>
      <c r="H44" s="5"/>
      <c r="I44" s="5"/>
      <c r="J44" s="103"/>
      <c r="K44" s="5"/>
      <c r="L44" s="5"/>
      <c r="M44" s="5"/>
      <c r="N44" s="103"/>
      <c r="O44" s="5"/>
      <c r="P44" s="5"/>
      <c r="Q44" s="5"/>
      <c r="R44" s="8"/>
      <c r="Y44" s="95"/>
    </row>
    <row r="45" spans="1:25" ht="14.25" customHeight="1">
      <c r="A45" s="104"/>
      <c r="B45" s="105"/>
      <c r="C45" s="31" t="s">
        <v>8</v>
      </c>
      <c r="D45" s="106"/>
      <c r="E45" s="106"/>
      <c r="F45" s="31" t="s">
        <v>20</v>
      </c>
      <c r="G45" s="106"/>
      <c r="H45" s="106"/>
      <c r="I45" s="106"/>
      <c r="J45" s="31" t="s">
        <v>21</v>
      </c>
      <c r="K45" s="106"/>
      <c r="L45" s="106"/>
      <c r="M45" s="106"/>
      <c r="N45" s="31" t="s">
        <v>22</v>
      </c>
      <c r="O45" s="106"/>
      <c r="P45" s="106"/>
      <c r="Q45" s="31" t="s">
        <v>23</v>
      </c>
      <c r="R45" s="107"/>
      <c r="S45" s="108"/>
      <c r="T45" s="109"/>
      <c r="U45" s="110"/>
      <c r="V45" s="108"/>
      <c r="Y45" s="95"/>
    </row>
    <row r="46" spans="1:25" ht="12.75" customHeight="1">
      <c r="A46" s="37">
        <f>A11</f>
        <v>5</v>
      </c>
      <c r="B46" s="38"/>
      <c r="C46" s="11">
        <f>C11</f>
        <v>5</v>
      </c>
      <c r="D46" s="13"/>
      <c r="E46" s="13">
        <v>8</v>
      </c>
      <c r="F46" s="14" t="s">
        <v>17</v>
      </c>
      <c r="G46" s="40">
        <f>E46*C46</f>
        <v>40</v>
      </c>
      <c r="H46" s="13"/>
      <c r="I46" s="13">
        <v>13</v>
      </c>
      <c r="J46" s="14" t="s">
        <v>17</v>
      </c>
      <c r="K46" s="40">
        <f t="shared" ref="K46:K50" si="7">I46*C46</f>
        <v>65</v>
      </c>
      <c r="L46" s="13"/>
      <c r="M46" s="13">
        <v>6</v>
      </c>
      <c r="N46" s="14" t="s">
        <v>17</v>
      </c>
      <c r="O46" s="40">
        <f t="shared" ref="O46:O50" si="8">M46*C46</f>
        <v>30</v>
      </c>
      <c r="P46" s="43">
        <v>8</v>
      </c>
      <c r="Q46" s="14" t="s">
        <v>17</v>
      </c>
      <c r="R46" s="111">
        <f t="shared" ref="R46:R50" si="9">P46*C46</f>
        <v>40</v>
      </c>
      <c r="S46" s="112">
        <f>((M46+I46+E46+P46)*($I$9/$G$9))/4</f>
        <v>3500</v>
      </c>
      <c r="T46" s="112">
        <f>I11</f>
        <v>3400</v>
      </c>
      <c r="U46" s="113"/>
      <c r="V46" s="114">
        <f>S46-T46</f>
        <v>100</v>
      </c>
      <c r="Y46" s="95"/>
    </row>
    <row r="47" spans="1:25" ht="12.75" customHeight="1">
      <c r="A47" s="37">
        <f>A12</f>
        <v>10</v>
      </c>
      <c r="B47" s="38"/>
      <c r="C47" s="11">
        <f>C12</f>
        <v>10</v>
      </c>
      <c r="D47" s="13"/>
      <c r="E47" s="13">
        <v>4</v>
      </c>
      <c r="F47" s="14" t="s">
        <v>17</v>
      </c>
      <c r="G47" s="40">
        <f t="shared" ref="G47:G50" si="10">E47*C47</f>
        <v>40</v>
      </c>
      <c r="H47" s="13"/>
      <c r="I47" s="13">
        <v>2</v>
      </c>
      <c r="J47" s="14" t="s">
        <v>17</v>
      </c>
      <c r="K47" s="40">
        <f t="shared" si="7"/>
        <v>20</v>
      </c>
      <c r="L47" s="13"/>
      <c r="M47" s="13">
        <v>4</v>
      </c>
      <c r="N47" s="14" t="s">
        <v>17</v>
      </c>
      <c r="O47" s="40">
        <f t="shared" si="8"/>
        <v>40</v>
      </c>
      <c r="P47" s="43">
        <v>4</v>
      </c>
      <c r="Q47" s="14" t="s">
        <v>17</v>
      </c>
      <c r="R47" s="111">
        <f t="shared" si="9"/>
        <v>40</v>
      </c>
      <c r="S47" s="112">
        <f t="shared" ref="S47:S50" si="11">((M47+I47+E47+P47)*($I$9/$G$9))/4</f>
        <v>1400</v>
      </c>
      <c r="T47" s="112">
        <f>I12</f>
        <v>1400</v>
      </c>
      <c r="U47" s="113"/>
      <c r="V47" s="114">
        <f t="shared" ref="V47:V50" si="12">S47-T47</f>
        <v>0</v>
      </c>
      <c r="W47" s="108"/>
    </row>
    <row r="48" spans="1:25" ht="12.75" customHeight="1">
      <c r="A48" s="37" t="str">
        <f>A13</f>
        <v>$5x2</v>
      </c>
      <c r="B48" s="38"/>
      <c r="C48" s="11">
        <f>C13</f>
        <v>10</v>
      </c>
      <c r="D48" s="13"/>
      <c r="E48" s="13">
        <v>2</v>
      </c>
      <c r="F48" s="14" t="s">
        <v>17</v>
      </c>
      <c r="G48" s="40">
        <f t="shared" si="10"/>
        <v>20</v>
      </c>
      <c r="H48" s="13"/>
      <c r="I48" s="13">
        <v>1</v>
      </c>
      <c r="J48" s="14" t="s">
        <v>17</v>
      </c>
      <c r="K48" s="40">
        <f>I48*C48</f>
        <v>10</v>
      </c>
      <c r="L48" s="13"/>
      <c r="M48" s="13">
        <v>3</v>
      </c>
      <c r="N48" s="14" t="s">
        <v>17</v>
      </c>
      <c r="O48" s="40">
        <f>M48*C48</f>
        <v>30</v>
      </c>
      <c r="P48" s="43">
        <v>2</v>
      </c>
      <c r="Q48" s="14" t="s">
        <v>17</v>
      </c>
      <c r="R48" s="111">
        <f t="shared" si="9"/>
        <v>20</v>
      </c>
      <c r="S48" s="112">
        <f t="shared" si="11"/>
        <v>800</v>
      </c>
      <c r="T48" s="112">
        <f>I13</f>
        <v>800</v>
      </c>
      <c r="U48" s="113"/>
      <c r="V48" s="114">
        <f t="shared" si="12"/>
        <v>0</v>
      </c>
    </row>
    <row r="49" spans="1:22" ht="12.75" customHeight="1">
      <c r="A49" s="37">
        <f>A14</f>
        <v>25</v>
      </c>
      <c r="B49" s="38"/>
      <c r="C49" s="11">
        <f>C14</f>
        <v>25</v>
      </c>
      <c r="D49" s="13"/>
      <c r="E49" s="13">
        <v>3</v>
      </c>
      <c r="F49" s="14" t="s">
        <v>17</v>
      </c>
      <c r="G49" s="40">
        <f>E49*C49</f>
        <v>75</v>
      </c>
      <c r="H49" s="13"/>
      <c r="I49" s="13">
        <v>2</v>
      </c>
      <c r="J49" s="14" t="s">
        <v>17</v>
      </c>
      <c r="K49" s="40">
        <f t="shared" si="7"/>
        <v>50</v>
      </c>
      <c r="L49" s="13"/>
      <c r="M49" s="13">
        <v>1</v>
      </c>
      <c r="N49" s="14" t="s">
        <v>17</v>
      </c>
      <c r="O49" s="40">
        <f t="shared" si="8"/>
        <v>25</v>
      </c>
      <c r="P49" s="13">
        <v>2</v>
      </c>
      <c r="Q49" s="14" t="s">
        <v>17</v>
      </c>
      <c r="R49" s="111">
        <f t="shared" si="9"/>
        <v>50</v>
      </c>
      <c r="S49" s="112">
        <f t="shared" si="11"/>
        <v>800</v>
      </c>
      <c r="T49" s="112">
        <f>I14</f>
        <v>800</v>
      </c>
      <c r="U49" s="113"/>
      <c r="V49" s="114">
        <f t="shared" si="12"/>
        <v>0</v>
      </c>
    </row>
    <row r="50" spans="1:22" ht="12.75" customHeight="1">
      <c r="A50" s="115" t="str">
        <f>A15</f>
        <v>($10x2) + $5</v>
      </c>
      <c r="B50" s="105"/>
      <c r="C50" s="130">
        <f>C15</f>
        <v>25</v>
      </c>
      <c r="D50" s="106"/>
      <c r="E50" s="106">
        <v>0</v>
      </c>
      <c r="F50" s="31" t="s">
        <v>17</v>
      </c>
      <c r="G50" s="116">
        <f t="shared" si="10"/>
        <v>0</v>
      </c>
      <c r="H50" s="106"/>
      <c r="I50" s="106">
        <v>1</v>
      </c>
      <c r="J50" s="31" t="s">
        <v>17</v>
      </c>
      <c r="K50" s="116">
        <f t="shared" si="7"/>
        <v>25</v>
      </c>
      <c r="L50" s="106"/>
      <c r="M50" s="106">
        <v>2</v>
      </c>
      <c r="N50" s="31" t="s">
        <v>17</v>
      </c>
      <c r="O50" s="116">
        <f t="shared" si="8"/>
        <v>50</v>
      </c>
      <c r="P50" s="106">
        <v>1</v>
      </c>
      <c r="Q50" s="31" t="s">
        <v>17</v>
      </c>
      <c r="R50" s="117">
        <f t="shared" si="9"/>
        <v>25</v>
      </c>
      <c r="S50" s="112">
        <f t="shared" si="11"/>
        <v>400</v>
      </c>
      <c r="T50" s="112">
        <f>I15</f>
        <v>400</v>
      </c>
      <c r="U50" s="108"/>
      <c r="V50" s="114">
        <f t="shared" si="12"/>
        <v>0</v>
      </c>
    </row>
    <row r="51" spans="1:22" ht="12.75" customHeight="1">
      <c r="A51" s="118" t="s">
        <v>37</v>
      </c>
      <c r="B51" s="3"/>
      <c r="C51" s="11"/>
      <c r="D51" s="13"/>
      <c r="E51" s="13">
        <f>SUM(E46:E50)</f>
        <v>17</v>
      </c>
      <c r="F51" s="14"/>
      <c r="G51" s="119">
        <f>SUM(G46:G50)</f>
        <v>175</v>
      </c>
      <c r="H51" s="13"/>
      <c r="I51" s="13">
        <f>SUM(I46:I50)</f>
        <v>19</v>
      </c>
      <c r="J51" s="14"/>
      <c r="K51" s="119">
        <f>SUM(K46:K50)</f>
        <v>170</v>
      </c>
      <c r="L51" s="13"/>
      <c r="M51" s="43">
        <f>SUM(M46:M50)</f>
        <v>16</v>
      </c>
      <c r="N51" s="14"/>
      <c r="O51" s="119">
        <f>SUM(O46:O50)</f>
        <v>175</v>
      </c>
      <c r="P51" s="43">
        <f>SUM(P46:P50)</f>
        <v>17</v>
      </c>
      <c r="Q51" s="14"/>
      <c r="R51" s="120">
        <f>SUM(R46:R50)</f>
        <v>175</v>
      </c>
      <c r="S51" s="121"/>
      <c r="T51" s="121"/>
      <c r="V51" s="122"/>
    </row>
    <row r="52" spans="1:22" ht="12.75" customHeight="1">
      <c r="A52" s="37"/>
      <c r="B52" s="3"/>
      <c r="C52" s="11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8"/>
      <c r="S52" s="123">
        <f>SUM(G51+K51+O51+R51)/4</f>
        <v>173.75</v>
      </c>
      <c r="T52" s="121"/>
      <c r="V52" s="122"/>
    </row>
    <row r="53" spans="1:22" ht="12.75" customHeight="1" thickBot="1">
      <c r="A53" s="124"/>
      <c r="B53" s="125"/>
      <c r="C53" s="125"/>
      <c r="D53" s="125"/>
      <c r="E53" s="125"/>
      <c r="F53" s="125"/>
      <c r="G53" s="125"/>
      <c r="H53" s="125"/>
      <c r="I53" s="125"/>
      <c r="J53" s="125"/>
      <c r="K53" s="125"/>
      <c r="L53" s="125"/>
      <c r="M53" s="125"/>
      <c r="N53" s="125"/>
      <c r="O53" s="125"/>
      <c r="P53" s="125"/>
      <c r="Q53" s="125"/>
      <c r="R53" s="126"/>
      <c r="S53" s="121"/>
      <c r="T53" s="121"/>
      <c r="V53" s="122"/>
    </row>
    <row r="54" spans="1:22" ht="14.25" customHeight="1">
      <c r="A54" s="5"/>
      <c r="B54" s="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127"/>
      <c r="Q54" s="5"/>
      <c r="R54" s="5"/>
      <c r="S54" s="5"/>
    </row>
    <row r="55" spans="1:22" ht="14.25" customHeight="1">
      <c r="A55" s="5"/>
      <c r="B55" s="3"/>
      <c r="C55" s="5"/>
      <c r="D55" s="5"/>
      <c r="E55" s="5"/>
      <c r="F55" s="5"/>
      <c r="G55" s="5"/>
      <c r="H55" s="5"/>
      <c r="I55" s="5"/>
      <c r="P55" s="128"/>
      <c r="Q55" s="5"/>
      <c r="R55" s="5"/>
      <c r="S55" s="5"/>
    </row>
    <row r="56" spans="1:22" ht="14.25" customHeight="1">
      <c r="A56" s="22"/>
      <c r="B56" s="3"/>
      <c r="C56" s="5"/>
      <c r="D56" s="5"/>
      <c r="E56" s="5"/>
      <c r="F56" s="22"/>
      <c r="G56" s="5"/>
      <c r="H56" s="5"/>
      <c r="I56" s="7"/>
      <c r="P56" s="5"/>
      <c r="Q56" s="5"/>
      <c r="R56" s="5"/>
      <c r="S56" s="5"/>
    </row>
    <row r="57" spans="1:22" ht="14.25" customHeight="1">
      <c r="A57" s="22"/>
      <c r="B57" s="3"/>
      <c r="C57" s="5"/>
      <c r="D57" s="5"/>
      <c r="E57" s="5"/>
      <c r="F57" s="5"/>
      <c r="G57" s="5"/>
      <c r="H57" s="5"/>
      <c r="I57" s="7"/>
      <c r="P57" s="5"/>
      <c r="Q57" s="5"/>
      <c r="R57" s="5"/>
      <c r="S57" s="5"/>
    </row>
    <row r="58" spans="1:22" ht="14.25" customHeight="1">
      <c r="A58" s="5"/>
      <c r="B58" s="3"/>
      <c r="C58" s="5"/>
      <c r="D58" s="5"/>
      <c r="E58" s="68"/>
      <c r="F58" s="5"/>
      <c r="G58" s="5"/>
      <c r="H58" s="5"/>
      <c r="I58" s="5"/>
      <c r="P58" s="5"/>
      <c r="Q58" s="5"/>
      <c r="R58" s="5"/>
      <c r="S58" s="5"/>
    </row>
    <row r="59" spans="1:22" ht="14.25" customHeight="1">
      <c r="A59" s="5"/>
      <c r="B59" s="3"/>
      <c r="C59" s="5"/>
      <c r="D59" s="5"/>
      <c r="E59" s="5"/>
      <c r="F59" s="5"/>
      <c r="G59" s="68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</row>
    <row r="60" spans="1:22" ht="14.25" customHeight="1">
      <c r="A60" s="5"/>
      <c r="B60" s="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</row>
    <row r="61" spans="1:22" ht="14.25" customHeight="1">
      <c r="E61" s="5"/>
    </row>
    <row r="62" spans="1:22" ht="14.25" customHeight="1">
      <c r="E62" s="5"/>
    </row>
    <row r="63" spans="1:22" ht="14.25" customHeight="1">
      <c r="E63" s="5"/>
    </row>
    <row r="64" spans="1:22" ht="14.25" customHeight="1">
      <c r="E64" s="5"/>
    </row>
    <row r="65" spans="2:5" ht="14.25" customHeight="1">
      <c r="E65" s="5"/>
    </row>
    <row r="66" spans="2:5" ht="14.25" customHeight="1">
      <c r="B66" s="1"/>
      <c r="E66" s="5"/>
    </row>
    <row r="67" spans="2:5" ht="14.25" customHeight="1">
      <c r="B67" s="1"/>
      <c r="E67" s="5"/>
    </row>
    <row r="68" spans="2:5" ht="14.25" customHeight="1">
      <c r="B68" s="1"/>
      <c r="E68" s="5"/>
    </row>
  </sheetData>
  <mergeCells count="5">
    <mergeCell ref="A1:R1"/>
    <mergeCell ref="A2:R2"/>
    <mergeCell ref="A3:R3"/>
    <mergeCell ref="A4:R4"/>
    <mergeCell ref="E34:K34"/>
  </mergeCells>
  <phoneticPr fontId="0" type="noConversion"/>
  <printOptions horizontalCentered="1"/>
  <pageMargins left="0.28000000000000003" right="0.28000000000000003" top="0.7" bottom="0.2" header="0.5" footer="0.3"/>
  <pageSetup scale="78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1448</vt:lpstr>
      <vt:lpstr>'1448'!Print_Area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2014-03-25T13:45:08Z</cp:lastPrinted>
  <dcterms:created xsi:type="dcterms:W3CDTF">1998-07-22T12:50:39Z</dcterms:created>
  <dcterms:modified xsi:type="dcterms:W3CDTF">2017-10-10T12:23:50Z</dcterms:modified>
</cp:coreProperties>
</file>