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6 Games\1379 Vermont Cashword ($3)\PS\"/>
    </mc:Choice>
  </mc:AlternateContent>
  <bookViews>
    <workbookView xWindow="990" yWindow="-15" windowWidth="12120" windowHeight="9120" tabRatio="601"/>
  </bookViews>
  <sheets>
    <sheet name="1379" sheetId="1" r:id="rId1"/>
  </sheets>
  <definedNames>
    <definedName name="_xlnm.Print_Area" localSheetId="0">'1379'!$A$1:$S$39</definedName>
  </definedNames>
  <calcPr calcId="152511"/>
</workbook>
</file>

<file path=xl/calcChain.xml><?xml version="1.0" encoding="utf-8"?>
<calcChain xmlns="http://schemas.openxmlformats.org/spreadsheetml/2006/main">
  <c r="U44" i="1" l="1"/>
  <c r="U46" i="1"/>
  <c r="U47" i="1"/>
  <c r="T44" i="1"/>
  <c r="W44" i="1" s="1"/>
  <c r="T45" i="1"/>
  <c r="T46" i="1"/>
  <c r="W46" i="1" s="1"/>
  <c r="T47" i="1"/>
  <c r="W47" i="1" s="1"/>
  <c r="T48" i="1"/>
  <c r="T49" i="1"/>
  <c r="A44" i="1"/>
  <c r="A45" i="1"/>
  <c r="A46" i="1"/>
  <c r="A47" i="1"/>
  <c r="A48" i="1"/>
  <c r="A49" i="1"/>
  <c r="C44" i="1"/>
  <c r="C45" i="1"/>
  <c r="C46" i="1"/>
  <c r="C47" i="1"/>
  <c r="C48" i="1"/>
  <c r="C49" i="1"/>
  <c r="L39" i="1" l="1"/>
  <c r="L38" i="1" l="1"/>
  <c r="Q50" i="1" l="1"/>
  <c r="N50" i="1"/>
  <c r="J50" i="1"/>
  <c r="E50" i="1"/>
  <c r="P44" i="1"/>
  <c r="S45" i="1"/>
  <c r="G46" i="1"/>
  <c r="L47" i="1"/>
  <c r="L48" i="1"/>
  <c r="S49" i="1"/>
  <c r="N22" i="1"/>
  <c r="N23" i="1"/>
  <c r="J12" i="1"/>
  <c r="J13" i="1"/>
  <c r="J14" i="1"/>
  <c r="J15" i="1"/>
  <c r="J16" i="1"/>
  <c r="J17" i="1"/>
  <c r="E22" i="1"/>
  <c r="E23" i="1"/>
  <c r="L46" i="1" l="1"/>
  <c r="G48" i="1"/>
  <c r="L44" i="1"/>
  <c r="P49" i="1"/>
  <c r="P48" i="1"/>
  <c r="G49" i="1"/>
  <c r="L45" i="1"/>
  <c r="S48" i="1"/>
  <c r="S47" i="1"/>
  <c r="G47" i="1"/>
  <c r="S46" i="1"/>
  <c r="S44" i="1"/>
  <c r="G44" i="1"/>
  <c r="L49" i="1"/>
  <c r="P46" i="1"/>
  <c r="G45" i="1"/>
  <c r="P45" i="1"/>
  <c r="P47" i="1"/>
  <c r="N25" i="1"/>
  <c r="C43" i="1" l="1"/>
  <c r="P43" i="1" s="1"/>
  <c r="P50" i="1" s="1"/>
  <c r="A43" i="1"/>
  <c r="L9" i="1"/>
  <c r="J11" i="1"/>
  <c r="G6" i="1"/>
  <c r="G24" i="1"/>
  <c r="G26" i="1" s="1"/>
  <c r="L21" i="1" l="1"/>
  <c r="L20" i="1"/>
  <c r="L19" i="1"/>
  <c r="L18" i="1"/>
  <c r="L15" i="1"/>
  <c r="E15" i="1" s="1"/>
  <c r="L12" i="1"/>
  <c r="E12" i="1" s="1"/>
  <c r="L13" i="1"/>
  <c r="L17" i="1"/>
  <c r="U49" i="1" s="1"/>
  <c r="W49" i="1" s="1"/>
  <c r="L14" i="1"/>
  <c r="E14" i="1" s="1"/>
  <c r="L16" i="1"/>
  <c r="U48" i="1" s="1"/>
  <c r="W48" i="1" s="1"/>
  <c r="L11" i="1"/>
  <c r="T43" i="1"/>
  <c r="L43" i="1"/>
  <c r="L50" i="1" s="1"/>
  <c r="S43" i="1"/>
  <c r="S50" i="1" s="1"/>
  <c r="G43" i="1"/>
  <c r="G50" i="1" s="1"/>
  <c r="J24" i="1"/>
  <c r="J26" i="1" s="1"/>
  <c r="T52" i="1" l="1"/>
  <c r="E13" i="1"/>
  <c r="U45" i="1"/>
  <c r="W45" i="1" s="1"/>
  <c r="G35" i="1"/>
  <c r="E19" i="1"/>
  <c r="N19" i="1"/>
  <c r="L37" i="1"/>
  <c r="N21" i="1"/>
  <c r="E21" i="1"/>
  <c r="G39" i="1"/>
  <c r="N16" i="1"/>
  <c r="N17" i="1"/>
  <c r="L35" i="1"/>
  <c r="E18" i="1"/>
  <c r="N18" i="1"/>
  <c r="N20" i="1"/>
  <c r="E20" i="1"/>
  <c r="L36" i="1"/>
  <c r="G38" i="1"/>
  <c r="N14" i="1"/>
  <c r="N15" i="1"/>
  <c r="N12" i="1"/>
  <c r="G36" i="1"/>
  <c r="E17" i="1"/>
  <c r="E16" i="1"/>
  <c r="N13" i="1"/>
  <c r="G37" i="1"/>
  <c r="E11" i="1"/>
  <c r="U43" i="1"/>
  <c r="W43" i="1" s="1"/>
  <c r="N11" i="1"/>
  <c r="L24" i="1"/>
  <c r="E24" i="1" l="1"/>
  <c r="L26" i="1"/>
  <c r="E26" i="1" s="1"/>
  <c r="N24" i="1"/>
  <c r="N26" i="1" s="1"/>
  <c r="L6" i="1" s="1"/>
  <c r="P23" i="1" l="1"/>
  <c r="P14" i="1"/>
  <c r="P22" i="1"/>
  <c r="P13" i="1"/>
  <c r="P18" i="1"/>
  <c r="P20" i="1"/>
  <c r="P21" i="1"/>
  <c r="P17" i="1"/>
  <c r="P16" i="1"/>
  <c r="P12" i="1"/>
  <c r="P15" i="1"/>
  <c r="P19" i="1"/>
  <c r="P25" i="1"/>
  <c r="S25" i="1" s="1"/>
  <c r="P6" i="1"/>
  <c r="P11" i="1"/>
  <c r="S21" i="1" l="1"/>
  <c r="S23" i="1"/>
  <c r="S19" i="1"/>
  <c r="P24" i="1"/>
  <c r="P26" i="1" s="1"/>
  <c r="S24" i="1" l="1"/>
  <c r="S26" i="1" s="1"/>
</calcChain>
</file>

<file path=xl/sharedStrings.xml><?xml version="1.0" encoding="utf-8"?>
<sst xmlns="http://schemas.openxmlformats.org/spreadsheetml/2006/main" count="108" uniqueCount="55">
  <si>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</si>
  <si>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</si>
  <si>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</si>
  <si>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</si>
  <si>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</si>
  <si>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</si>
  <si>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</si>
  <si>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</si>
  <si>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</si>
  <si>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</si>
  <si>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</si>
  <si>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</si>
  <si>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</si>
  <si>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</si>
  <si>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</si>
  <si>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</si>
  <si>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</si>
  <si>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</si>
  <si>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</si>
  <si>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</si>
  <si>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</si>
  <si>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</si>
  <si>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</si>
  <si>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</si>
  <si>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</si>
  <si>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</si>
  <si>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</si>
  <si>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</si>
  <si>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</si>
  <si>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3 WORDS</t>
  </si>
  <si>
    <t>4 WORDS</t>
  </si>
  <si>
    <t>5 WORDS</t>
  </si>
  <si>
    <t>6 WORDS</t>
  </si>
  <si>
    <t>7 WORDS</t>
  </si>
  <si>
    <t>8 WORDS</t>
  </si>
  <si>
    <t>9 WORDS</t>
  </si>
  <si>
    <t>10 WORDS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</si>
  <si>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</si>
  <si>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</si>
  <si>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</si>
  <si>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</si>
  <si>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</si>
  <si>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</si>
  <si>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</si>
  <si>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</si>
  <si>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</si>
  <si>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</si>
  <si>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>3 WORDS DBL</t>
  </si>
  <si>
    <t>4 WORDS DBL</t>
  </si>
  <si>
    <t>5 WORDS DBL</t>
  </si>
  <si>
    <t>6 WORDS DBL</t>
  </si>
  <si>
    <t>7 WORDS DBL</t>
  </si>
  <si>
    <t xml:space="preserve">INSTANT GAME 1379 - "VERMONT CASHWORD" </t>
  </si>
  <si>
    <t>WORDS WITH VERMONT STATE SYMBOL DOUBLES YOUR PRIZE</t>
  </si>
  <si>
    <t>AUGUST 15, 2016 -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</si>
</sst>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u/>
      <sz val="12"/>
      <name val="Times New Roman"/>
      <family val="1"/>
    </font>
    <font>
      <u/>
      <sz val="12"/>
      <color indexed="10"/>
      <name val="Times New Roman"/>
      <family val="1"/>
    </font>
    <font>
      <sz val="11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2">
    <xf numFmtId="0" fontId="0" fillId="0" borderId="0" xfId="0"/>
    <xf numFmtId="3" fontId="2" fillId="0" borderId="0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170" fontId="2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0" xfId="0" applyNumberFormat="1" applyFont="1" applyBorder="1"/>
    <xf numFmtId="166" fontId="2" fillId="0" borderId="0" xfId="2" applyFont="1"/>
    <xf numFmtId="38" fontId="2" fillId="0" borderId="0" xfId="1" applyNumberFormat="1" applyFont="1"/>
    <xf numFmtId="38" fontId="2" fillId="0" borderId="1" xfId="1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38" fontId="5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/>
    <xf numFmtId="167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0" fontId="5" fillId="0" borderId="0" xfId="0" applyNumberFormat="1" applyFont="1" applyBorder="1"/>
    <xf numFmtId="0" fontId="5" fillId="0" borderId="0" xfId="0" applyFont="1"/>
    <xf numFmtId="38" fontId="2" fillId="0" borderId="0" xfId="1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166" fontId="2" fillId="0" borderId="0" xfId="0" applyNumberFormat="1" applyFont="1" applyAlignment="1">
      <alignment horizontal="left"/>
    </xf>
    <xf numFmtId="173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172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173" fontId="2" fillId="0" borderId="0" xfId="2" applyNumberFormat="1" applyFont="1" applyBorder="1" applyAlignment="1">
      <alignment horizontal="right"/>
    </xf>
    <xf numFmtId="4" fontId="2" fillId="0" borderId="0" xfId="2" applyNumberFormat="1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38" fontId="2" fillId="0" borderId="0" xfId="1" applyNumberFormat="1" applyFont="1" applyAlignment="1">
      <alignment horizontal="center"/>
    </xf>
    <xf numFmtId="171" fontId="2" fillId="0" borderId="0" xfId="0" applyNumberFormat="1" applyFont="1" applyBorder="1" applyAlignment="1">
      <alignment horizontal="right"/>
    </xf>
    <xf numFmtId="0" fontId="2" fillId="0" borderId="1" xfId="0" applyFont="1" applyBorder="1"/>
    <xf numFmtId="0" fontId="2" fillId="0" borderId="3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71" fontId="2" fillId="0" borderId="3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167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65" fontId="2" fillId="0" borderId="3" xfId="2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172" fontId="2" fillId="0" borderId="1" xfId="0" applyNumberFormat="1" applyFont="1" applyBorder="1" applyAlignment="1">
      <alignment horizontal="right"/>
    </xf>
    <xf numFmtId="4" fontId="2" fillId="0" borderId="7" xfId="0" applyNumberFormat="1" applyFont="1" applyBorder="1" applyAlignment="1">
      <alignment horizontal="left"/>
    </xf>
    <xf numFmtId="166" fontId="2" fillId="0" borderId="0" xfId="2" applyFont="1" applyBorder="1"/>
    <xf numFmtId="38" fontId="2" fillId="0" borderId="0" xfId="1" applyNumberFormat="1" applyFont="1" applyBorder="1"/>
    <xf numFmtId="173" fontId="2" fillId="0" borderId="0" xfId="0" applyNumberFormat="1" applyFont="1"/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2" fillId="0" borderId="12" xfId="0" applyFont="1" applyBorder="1"/>
    <xf numFmtId="0" fontId="5" fillId="0" borderId="12" xfId="0" applyFont="1" applyBorder="1"/>
    <xf numFmtId="10" fontId="2" fillId="0" borderId="12" xfId="0" applyNumberFormat="1" applyFont="1" applyBorder="1" applyAlignment="1">
      <alignment horizontal="left"/>
    </xf>
    <xf numFmtId="10" fontId="2" fillId="0" borderId="14" xfId="0" applyNumberFormat="1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173" fontId="2" fillId="0" borderId="12" xfId="0" applyNumberFormat="1" applyFont="1" applyBorder="1" applyAlignment="1">
      <alignment horizontal="right"/>
    </xf>
    <xf numFmtId="0" fontId="2" fillId="0" borderId="15" xfId="0" applyFont="1" applyBorder="1"/>
    <xf numFmtId="38" fontId="2" fillId="0" borderId="15" xfId="1" applyNumberFormat="1" applyFont="1" applyBorder="1" applyAlignment="1">
      <alignment horizontal="center"/>
    </xf>
    <xf numFmtId="0" fontId="2" fillId="0" borderId="16" xfId="0" applyFont="1" applyBorder="1"/>
    <xf numFmtId="0" fontId="2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3" xfId="0" applyFont="1" applyBorder="1"/>
    <xf numFmtId="0" fontId="2" fillId="0" borderId="11" xfId="0" applyFont="1" applyBorder="1" applyAlignment="1">
      <alignment horizontal="centerContinuous"/>
    </xf>
    <xf numFmtId="3" fontId="2" fillId="0" borderId="11" xfId="0" applyNumberFormat="1" applyFont="1" applyBorder="1" applyAlignment="1">
      <alignment horizontal="right"/>
    </xf>
    <xf numFmtId="0" fontId="2" fillId="0" borderId="11" xfId="0" applyFont="1" applyBorder="1"/>
    <xf numFmtId="0" fontId="2" fillId="0" borderId="17" xfId="0" applyFont="1" applyBorder="1"/>
    <xf numFmtId="0" fontId="2" fillId="0" borderId="11" xfId="0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left"/>
    </xf>
    <xf numFmtId="0" fontId="2" fillId="0" borderId="19" xfId="0" applyFont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12" xfId="0" applyFont="1" applyFill="1" applyBorder="1"/>
    <xf numFmtId="10" fontId="2" fillId="0" borderId="0" xfId="0" applyNumberFormat="1" applyFont="1" applyFill="1" applyBorder="1"/>
    <xf numFmtId="3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left"/>
    </xf>
    <xf numFmtId="165" fontId="2" fillId="0" borderId="17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/>
    </xf>
    <xf numFmtId="164" fontId="2" fillId="0" borderId="13" xfId="0" applyNumberFormat="1" applyFont="1" applyFill="1" applyBorder="1" applyAlignment="1">
      <alignment horizontal="left"/>
    </xf>
    <xf numFmtId="165" fontId="2" fillId="0" borderId="11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72" fontId="2" fillId="0" borderId="0" xfId="0" applyNumberFormat="1" applyFont="1" applyFill="1" applyBorder="1" applyAlignment="1">
      <alignment horizontal="left"/>
    </xf>
    <xf numFmtId="172" fontId="2" fillId="0" borderId="12" xfId="0" applyNumberFormat="1" applyFont="1" applyFill="1" applyBorder="1" applyAlignment="1">
      <alignment horizontal="left"/>
    </xf>
    <xf numFmtId="172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left"/>
    </xf>
    <xf numFmtId="6" fontId="2" fillId="0" borderId="6" xfId="0" applyNumberFormat="1" applyFont="1" applyBorder="1"/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12" xfId="0" applyNumberFormat="1" applyFont="1" applyFill="1" applyBorder="1" applyAlignment="1">
      <alignment horizontal="left"/>
    </xf>
    <xf numFmtId="0" fontId="2" fillId="0" borderId="20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2" xfId="0" applyFont="1" applyBorder="1"/>
    <xf numFmtId="171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167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/>
    <xf numFmtId="10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/>
    <xf numFmtId="10" fontId="2" fillId="0" borderId="21" xfId="0" applyNumberFormat="1" applyFont="1" applyBorder="1" applyAlignment="1">
      <alignment horizontal="left"/>
    </xf>
    <xf numFmtId="0" fontId="7" fillId="0" borderId="18" xfId="0" applyFont="1" applyBorder="1"/>
    <xf numFmtId="165" fontId="2" fillId="2" borderId="11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10" fontId="2" fillId="2" borderId="12" xfId="0" applyNumberFormat="1" applyFont="1" applyFill="1" applyBorder="1"/>
    <xf numFmtId="10" fontId="2" fillId="0" borderId="0" xfId="0" applyNumberFormat="1" applyFont="1" applyFill="1" applyBorder="1" applyAlignment="1">
      <alignment horizontal="right"/>
    </xf>
    <xf numFmtId="0" fontId="2" fillId="0" borderId="17" xfId="0" applyFont="1" applyFill="1" applyBorder="1"/>
    <xf numFmtId="0" fontId="2" fillId="0" borderId="13" xfId="0" applyFont="1" applyFill="1" applyBorder="1"/>
    <xf numFmtId="0" fontId="2" fillId="2" borderId="12" xfId="0" applyFont="1" applyFill="1" applyBorder="1" applyAlignment="1">
      <alignment horizontal="left"/>
    </xf>
    <xf numFmtId="6" fontId="2" fillId="0" borderId="0" xfId="0" applyNumberFormat="1" applyFont="1" applyBorder="1"/>
    <xf numFmtId="4" fontId="2" fillId="0" borderId="1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Fill="1" applyBorder="1"/>
    <xf numFmtId="0" fontId="3" fillId="0" borderId="11" xfId="0" applyFont="1" applyBorder="1"/>
    <xf numFmtId="165" fontId="8" fillId="2" borderId="11" xfId="0" applyNumberFormat="1" applyFont="1" applyFill="1" applyBorder="1" applyAlignment="1">
      <alignment horizontal="left"/>
    </xf>
    <xf numFmtId="165" fontId="8" fillId="0" borderId="11" xfId="0" applyNumberFormat="1" applyFont="1" applyFill="1" applyBorder="1" applyAlignment="1">
      <alignment horizontal="left"/>
    </xf>
    <xf numFmtId="3" fontId="2" fillId="0" borderId="4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3"/>
  <sheetViews>
    <sheetView tabSelected="1" zoomScale="85" zoomScaleNormal="85" workbookViewId="0">
      <selection activeCell="A5" sqref="A5"/>
    </sheetView>
  </sheetViews>
  <sheetFormatPr defaultColWidth="10.7109375" defaultRowHeight="14.25" customHeight="1"/>
  <cols>
    <col min="1" max="1" width="38.5703125" style="2" customWidth="1"/>
    <col min="2" max="2" width="7" style="62" customWidth="1"/>
    <col min="3" max="3" width="11.5703125" style="2" customWidth="1"/>
    <col min="4" max="4" width="1.7109375" style="2" customWidth="1"/>
    <col min="5" max="5" width="12.28515625" style="2" customWidth="1"/>
    <col min="6" max="6" width="2.42578125" style="2" customWidth="1"/>
    <col min="7" max="7" width="15.7109375" style="2" customWidth="1"/>
    <col min="8" max="8" width="1.7109375" style="2" hidden="1" customWidth="1"/>
    <col min="9" max="9" width="1.7109375" style="2" customWidth="1"/>
    <col min="10" max="10" width="11.42578125" style="2" customWidth="1"/>
    <col min="11" max="11" width="2.42578125" style="2" customWidth="1"/>
    <col min="12" max="12" width="14.85546875" style="2" customWidth="1"/>
    <col min="13" max="13" width="3.85546875" style="2" customWidth="1"/>
    <col min="14" max="14" width="15.140625" style="2" customWidth="1"/>
    <col min="15" max="15" width="2.42578125" style="2" bestFit="1" customWidth="1"/>
    <col min="16" max="16" width="11.7109375" style="2" customWidth="1"/>
    <col min="17" max="17" width="4.140625" style="2" customWidth="1"/>
    <col min="18" max="18" width="2.7109375" style="2" customWidth="1"/>
    <col min="19" max="20" width="10.7109375" style="2" customWidth="1"/>
    <col min="21" max="21" width="8.85546875" style="2" customWidth="1"/>
    <col min="22" max="22" width="1.7109375" style="2" customWidth="1"/>
    <col min="23" max="23" width="10.42578125" style="2" customWidth="1"/>
    <col min="24" max="24" width="1.7109375" style="2" customWidth="1"/>
    <col min="25" max="25" width="7.7109375" style="2" customWidth="1"/>
    <col min="26" max="16384" width="10.7109375" style="2"/>
  </cols>
  <sheetData>
    <row r="1" spans="1:27" ht="14.25" customHeight="1">
      <c r="A1" s="183" t="s">
        <v>27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5"/>
    </row>
    <row r="2" spans="1:27" ht="14.25" customHeight="1">
      <c r="A2" s="186" t="s">
        <v>26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8"/>
    </row>
    <row r="3" spans="1:27" ht="14.25" customHeight="1">
      <c r="A3" s="186" t="s">
        <v>52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8"/>
    </row>
    <row r="4" spans="1:27" ht="14.25" customHeight="1">
      <c r="A4" s="189" t="s">
        <v>54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1"/>
    </row>
    <row r="5" spans="1:27" s="3" customFormat="1" ht="14.25" customHeight="1">
      <c r="A5" s="98"/>
      <c r="B5" s="5"/>
      <c r="C5" s="6"/>
      <c r="D5" s="6"/>
      <c r="E5" s="6"/>
      <c r="F5" s="6"/>
      <c r="H5" s="4"/>
      <c r="I5" s="4"/>
      <c r="J5" s="4"/>
      <c r="K5" s="4"/>
      <c r="L5" s="7"/>
      <c r="M5" s="4"/>
      <c r="N5" s="6"/>
      <c r="O5" s="6"/>
      <c r="P5" s="6"/>
      <c r="Q5" s="6"/>
      <c r="S5" s="86"/>
    </row>
    <row r="6" spans="1:27" ht="14.25" customHeight="1">
      <c r="A6" s="99">
        <v>540000</v>
      </c>
      <c r="B6" s="5"/>
      <c r="C6" s="8">
        <v>3</v>
      </c>
      <c r="D6" s="9" t="s">
        <v>0</v>
      </c>
      <c r="E6" s="3" t="s">
        <v>1</v>
      </c>
      <c r="F6" s="3"/>
      <c r="G6" s="8">
        <f>A6*C6</f>
        <v>1620000</v>
      </c>
      <c r="H6" s="8" t="s">
        <v>0</v>
      </c>
      <c r="I6" s="8"/>
      <c r="J6" s="175" t="s">
        <v>2</v>
      </c>
      <c r="K6" s="3"/>
      <c r="L6" s="10">
        <f>N26</f>
        <v>1101640</v>
      </c>
      <c r="M6" s="3"/>
      <c r="N6" s="11" t="s">
        <v>3</v>
      </c>
      <c r="O6" s="3"/>
      <c r="P6" s="168">
        <f>L6/G6</f>
        <v>0.68002469135802468</v>
      </c>
      <c r="Q6" s="12"/>
      <c r="R6" s="3"/>
      <c r="S6" s="86"/>
      <c r="Z6" s="13"/>
    </row>
    <row r="7" spans="1:27" ht="14.25" customHeight="1">
      <c r="A7" s="100"/>
      <c r="B7" s="5"/>
      <c r="C7" s="14"/>
      <c r="D7" s="14"/>
      <c r="E7" s="14"/>
      <c r="F7" s="14"/>
      <c r="G7" s="175"/>
      <c r="H7" s="175"/>
      <c r="I7" s="175"/>
      <c r="J7" s="175"/>
      <c r="K7" s="3"/>
      <c r="L7" s="14"/>
      <c r="M7" s="175"/>
      <c r="N7" s="14"/>
      <c r="O7" s="14"/>
      <c r="P7" s="15"/>
      <c r="Q7" s="14"/>
      <c r="R7" s="3"/>
      <c r="S7" s="86"/>
    </row>
    <row r="8" spans="1:27" ht="14.25" customHeight="1">
      <c r="A8" s="100"/>
      <c r="B8" s="5"/>
      <c r="C8" s="11"/>
      <c r="D8" s="11"/>
      <c r="E8" s="16"/>
      <c r="F8" s="16"/>
      <c r="G8" s="175" t="s">
        <v>4</v>
      </c>
      <c r="H8" s="3"/>
      <c r="I8" s="3"/>
      <c r="J8" s="175" t="s">
        <v>4</v>
      </c>
      <c r="K8" s="175"/>
      <c r="L8" s="175" t="s">
        <v>4</v>
      </c>
      <c r="M8" s="175"/>
      <c r="N8" s="3"/>
      <c r="O8" s="3"/>
      <c r="P8" s="175" t="s">
        <v>5</v>
      </c>
      <c r="Q8" s="175"/>
      <c r="R8" s="3"/>
      <c r="S8" s="86"/>
      <c r="Z8" s="17"/>
      <c r="AA8" s="18"/>
    </row>
    <row r="9" spans="1:27" ht="14.25" customHeight="1">
      <c r="A9" s="100"/>
      <c r="B9" s="5" t="s">
        <v>38</v>
      </c>
      <c r="C9" s="11"/>
      <c r="D9" s="11"/>
      <c r="E9" s="175" t="s">
        <v>6</v>
      </c>
      <c r="F9" s="175"/>
      <c r="G9" s="175">
        <v>75</v>
      </c>
      <c r="H9" s="175"/>
      <c r="I9" s="175"/>
      <c r="J9" s="78">
        <v>30000</v>
      </c>
      <c r="K9" s="78"/>
      <c r="L9" s="19">
        <f>A6/J9</f>
        <v>18</v>
      </c>
      <c r="M9" s="175"/>
      <c r="N9" s="175" t="s">
        <v>7</v>
      </c>
      <c r="O9" s="175"/>
      <c r="P9" s="175" t="s">
        <v>8</v>
      </c>
      <c r="Q9" s="175"/>
      <c r="R9" s="3"/>
      <c r="S9" s="86"/>
    </row>
    <row r="10" spans="1:27" s="20" customFormat="1" ht="14.25" customHeight="1">
      <c r="A10" s="101" t="s">
        <v>9</v>
      </c>
      <c r="B10" s="32" t="s">
        <v>39</v>
      </c>
      <c r="C10" s="21" t="s">
        <v>9</v>
      </c>
      <c r="D10" s="95"/>
      <c r="E10" s="22" t="s">
        <v>10</v>
      </c>
      <c r="F10" s="22"/>
      <c r="G10" s="22" t="s">
        <v>11</v>
      </c>
      <c r="H10" s="22"/>
      <c r="I10" s="22"/>
      <c r="J10" s="22" t="s">
        <v>12</v>
      </c>
      <c r="K10" s="64"/>
      <c r="L10" s="22" t="s">
        <v>13</v>
      </c>
      <c r="M10" s="96"/>
      <c r="N10" s="22" t="s">
        <v>14</v>
      </c>
      <c r="O10" s="22"/>
      <c r="P10" s="22" t="s">
        <v>15</v>
      </c>
      <c r="Q10" s="22"/>
      <c r="R10" s="64"/>
      <c r="S10" s="97"/>
    </row>
    <row r="11" spans="1:27" ht="14.25" customHeight="1">
      <c r="A11" s="151" t="s">
        <v>29</v>
      </c>
      <c r="B11" s="152">
        <v>1</v>
      </c>
      <c r="C11" s="153">
        <v>3</v>
      </c>
      <c r="D11" s="154"/>
      <c r="E11" s="155">
        <f t="shared" ref="E11:E23" si="0">$A$6/L11</f>
        <v>10.714285714285714</v>
      </c>
      <c r="F11" s="156"/>
      <c r="G11" s="155">
        <v>7</v>
      </c>
      <c r="H11" s="157"/>
      <c r="I11" s="157"/>
      <c r="J11" s="158">
        <f t="shared" ref="J11:J17" si="1">G11*($J$9/$G$9)</f>
        <v>2800</v>
      </c>
      <c r="K11" s="158"/>
      <c r="L11" s="159">
        <f t="shared" ref="L11:L21" si="2">J11*$L$9</f>
        <v>50400</v>
      </c>
      <c r="M11" s="160"/>
      <c r="N11" s="161">
        <f t="shared" ref="N11:N23" si="3">L11*C11</f>
        <v>151200</v>
      </c>
      <c r="O11" s="162"/>
      <c r="P11" s="163">
        <f t="shared" ref="P11:P23" si="4">(N11/$L$6)</f>
        <v>0.13724991830362004</v>
      </c>
      <c r="Q11" s="164"/>
      <c r="R11" s="165"/>
      <c r="S11" s="166"/>
      <c r="T11" s="30"/>
      <c r="W11" s="31"/>
    </row>
    <row r="12" spans="1:27" ht="14.25" customHeight="1">
      <c r="A12" s="103" t="s">
        <v>30</v>
      </c>
      <c r="B12" s="84">
        <v>1</v>
      </c>
      <c r="C12" s="85">
        <v>5</v>
      </c>
      <c r="D12" s="114"/>
      <c r="E12" s="130">
        <f t="shared" si="0"/>
        <v>15</v>
      </c>
      <c r="F12" s="131"/>
      <c r="G12" s="130">
        <v>5</v>
      </c>
      <c r="H12" s="105"/>
      <c r="I12" s="105"/>
      <c r="J12" s="113">
        <f t="shared" si="1"/>
        <v>2000</v>
      </c>
      <c r="K12" s="113"/>
      <c r="L12" s="132">
        <f t="shared" si="2"/>
        <v>36000</v>
      </c>
      <c r="M12" s="124"/>
      <c r="N12" s="133">
        <f t="shared" si="3"/>
        <v>180000</v>
      </c>
      <c r="O12" s="134"/>
      <c r="P12" s="135">
        <f t="shared" si="4"/>
        <v>0.16339275988526197</v>
      </c>
      <c r="Q12" s="108"/>
      <c r="R12" s="106"/>
      <c r="S12" s="107"/>
      <c r="T12" s="30"/>
      <c r="W12" s="31"/>
    </row>
    <row r="13" spans="1:27" ht="14.25" customHeight="1">
      <c r="A13" s="178" t="s">
        <v>47</v>
      </c>
      <c r="B13" s="152">
        <v>1</v>
      </c>
      <c r="C13" s="153">
        <v>6</v>
      </c>
      <c r="D13" s="154"/>
      <c r="E13" s="155">
        <f t="shared" si="0"/>
        <v>30</v>
      </c>
      <c r="F13" s="156"/>
      <c r="G13" s="155">
        <v>2.5</v>
      </c>
      <c r="H13" s="157"/>
      <c r="I13" s="157"/>
      <c r="J13" s="158">
        <f t="shared" si="1"/>
        <v>1000</v>
      </c>
      <c r="K13" s="158"/>
      <c r="L13" s="159">
        <f t="shared" si="2"/>
        <v>18000</v>
      </c>
      <c r="M13" s="160"/>
      <c r="N13" s="161">
        <f t="shared" si="3"/>
        <v>108000</v>
      </c>
      <c r="O13" s="162"/>
      <c r="P13" s="163">
        <f t="shared" si="4"/>
        <v>9.8035655931157178E-2</v>
      </c>
      <c r="Q13" s="164"/>
      <c r="R13" s="157"/>
      <c r="S13" s="166"/>
      <c r="T13" s="30"/>
      <c r="W13" s="31"/>
    </row>
    <row r="14" spans="1:27" ht="14.25" customHeight="1">
      <c r="A14" s="103" t="s">
        <v>31</v>
      </c>
      <c r="B14" s="84">
        <v>1</v>
      </c>
      <c r="C14" s="85">
        <v>10</v>
      </c>
      <c r="D14" s="114"/>
      <c r="E14" s="130">
        <f t="shared" si="0"/>
        <v>50</v>
      </c>
      <c r="F14" s="131"/>
      <c r="G14" s="130">
        <v>1.5</v>
      </c>
      <c r="H14" s="105"/>
      <c r="I14" s="105"/>
      <c r="J14" s="113">
        <f t="shared" si="1"/>
        <v>600</v>
      </c>
      <c r="K14" s="113"/>
      <c r="L14" s="132">
        <f t="shared" si="2"/>
        <v>10800</v>
      </c>
      <c r="M14" s="124"/>
      <c r="N14" s="133">
        <f t="shared" si="3"/>
        <v>108000</v>
      </c>
      <c r="O14" s="134"/>
      <c r="P14" s="135">
        <f t="shared" si="4"/>
        <v>9.8035655931157178E-2</v>
      </c>
      <c r="Q14" s="108"/>
      <c r="R14" s="105"/>
      <c r="S14" s="107"/>
      <c r="T14" s="30"/>
      <c r="W14" s="31"/>
    </row>
    <row r="15" spans="1:27" ht="14.25" customHeight="1">
      <c r="A15" s="179" t="s">
        <v>48</v>
      </c>
      <c r="B15" s="84">
        <v>1</v>
      </c>
      <c r="C15" s="85">
        <v>10</v>
      </c>
      <c r="D15" s="114"/>
      <c r="E15" s="130">
        <f t="shared" si="0"/>
        <v>33.333333333333336</v>
      </c>
      <c r="F15" s="131"/>
      <c r="G15" s="130">
        <v>2.25</v>
      </c>
      <c r="H15" s="105"/>
      <c r="I15" s="105"/>
      <c r="J15" s="113">
        <f t="shared" si="1"/>
        <v>900</v>
      </c>
      <c r="K15" s="113"/>
      <c r="L15" s="132">
        <f t="shared" si="2"/>
        <v>16200</v>
      </c>
      <c r="M15" s="124"/>
      <c r="N15" s="133">
        <f t="shared" si="3"/>
        <v>162000</v>
      </c>
      <c r="O15" s="134"/>
      <c r="P15" s="135">
        <f t="shared" si="4"/>
        <v>0.14705348389673578</v>
      </c>
      <c r="Q15" s="108"/>
      <c r="R15" s="105"/>
      <c r="S15" s="107"/>
      <c r="T15" s="30"/>
      <c r="W15" s="31"/>
    </row>
    <row r="16" spans="1:27" ht="14.25" customHeight="1">
      <c r="A16" s="151" t="s">
        <v>32</v>
      </c>
      <c r="B16" s="152">
        <v>1</v>
      </c>
      <c r="C16" s="153">
        <v>20</v>
      </c>
      <c r="D16" s="154"/>
      <c r="E16" s="155">
        <f t="shared" si="0"/>
        <v>150</v>
      </c>
      <c r="F16" s="156"/>
      <c r="G16" s="155">
        <v>0.5</v>
      </c>
      <c r="H16" s="157"/>
      <c r="I16" s="157"/>
      <c r="J16" s="158">
        <f t="shared" si="1"/>
        <v>200</v>
      </c>
      <c r="K16" s="158"/>
      <c r="L16" s="159">
        <f t="shared" si="2"/>
        <v>3600</v>
      </c>
      <c r="M16" s="160"/>
      <c r="N16" s="161">
        <f t="shared" si="3"/>
        <v>72000</v>
      </c>
      <c r="O16" s="162"/>
      <c r="P16" s="163">
        <f t="shared" si="4"/>
        <v>6.5357103954104795E-2</v>
      </c>
      <c r="Q16" s="164"/>
      <c r="R16" s="157"/>
      <c r="S16" s="166"/>
      <c r="T16" s="81"/>
      <c r="U16" s="3"/>
      <c r="V16" s="3"/>
      <c r="W16" s="82"/>
    </row>
    <row r="17" spans="1:23" ht="14.25" customHeight="1">
      <c r="A17" s="178" t="s">
        <v>49</v>
      </c>
      <c r="B17" s="152">
        <v>1</v>
      </c>
      <c r="C17" s="153">
        <v>20</v>
      </c>
      <c r="D17" s="154"/>
      <c r="E17" s="155">
        <f t="shared" si="0"/>
        <v>75</v>
      </c>
      <c r="F17" s="156"/>
      <c r="G17" s="155">
        <v>1</v>
      </c>
      <c r="H17" s="157"/>
      <c r="I17" s="157"/>
      <c r="J17" s="158">
        <f t="shared" si="1"/>
        <v>400</v>
      </c>
      <c r="K17" s="158"/>
      <c r="L17" s="159">
        <f t="shared" si="2"/>
        <v>7200</v>
      </c>
      <c r="M17" s="160"/>
      <c r="N17" s="161">
        <f t="shared" si="3"/>
        <v>144000</v>
      </c>
      <c r="O17" s="162"/>
      <c r="P17" s="163">
        <f t="shared" si="4"/>
        <v>0.13071420790820959</v>
      </c>
      <c r="Q17" s="164"/>
      <c r="R17" s="157"/>
      <c r="S17" s="166"/>
      <c r="T17" s="81"/>
      <c r="U17" s="3"/>
      <c r="V17" s="3"/>
      <c r="W17" s="82"/>
    </row>
    <row r="18" spans="1:23" ht="14.25" customHeight="1">
      <c r="A18" s="103" t="s">
        <v>33</v>
      </c>
      <c r="B18" s="84">
        <v>1</v>
      </c>
      <c r="C18" s="85">
        <v>40</v>
      </c>
      <c r="D18" s="114"/>
      <c r="E18" s="130">
        <f t="shared" si="0"/>
        <v>2000</v>
      </c>
      <c r="F18" s="131"/>
      <c r="G18" s="130" t="s">
        <v>0</v>
      </c>
      <c r="H18" s="105"/>
      <c r="I18" s="105"/>
      <c r="J18" s="113">
        <v>15</v>
      </c>
      <c r="K18" s="113"/>
      <c r="L18" s="132">
        <f t="shared" si="2"/>
        <v>270</v>
      </c>
      <c r="M18" s="124"/>
      <c r="N18" s="133">
        <f t="shared" si="3"/>
        <v>10800</v>
      </c>
      <c r="O18" s="134"/>
      <c r="P18" s="135">
        <f t="shared" si="4"/>
        <v>9.8035655931157182E-3</v>
      </c>
      <c r="Q18" s="108"/>
      <c r="R18" s="105"/>
      <c r="S18" s="86" t="s">
        <v>25</v>
      </c>
      <c r="T18" s="81"/>
      <c r="U18" s="3"/>
      <c r="V18" s="3"/>
      <c r="W18" s="82"/>
    </row>
    <row r="19" spans="1:23" ht="14.25" customHeight="1">
      <c r="A19" s="179" t="s">
        <v>50</v>
      </c>
      <c r="B19" s="84">
        <v>1</v>
      </c>
      <c r="C19" s="85">
        <v>40</v>
      </c>
      <c r="D19" s="114"/>
      <c r="E19" s="130">
        <f t="shared" si="0"/>
        <v>1034.4827586206898</v>
      </c>
      <c r="F19" s="131"/>
      <c r="G19" s="130" t="s">
        <v>0</v>
      </c>
      <c r="H19" s="105"/>
      <c r="I19" s="105"/>
      <c r="J19" s="113">
        <v>29</v>
      </c>
      <c r="K19" s="113"/>
      <c r="L19" s="132">
        <f t="shared" si="2"/>
        <v>522</v>
      </c>
      <c r="M19" s="124"/>
      <c r="N19" s="133">
        <f t="shared" si="3"/>
        <v>20880</v>
      </c>
      <c r="O19" s="134"/>
      <c r="P19" s="135">
        <f t="shared" si="4"/>
        <v>1.895356014669039E-2</v>
      </c>
      <c r="Q19" s="108"/>
      <c r="R19" s="105"/>
      <c r="S19" s="136">
        <f>SUM(P11:P19)</f>
        <v>0.86859591155005256</v>
      </c>
      <c r="T19" s="81"/>
      <c r="U19" s="3"/>
      <c r="V19" s="3"/>
      <c r="W19" s="82"/>
    </row>
    <row r="20" spans="1:23" ht="14.25" customHeight="1">
      <c r="A20" s="178" t="s">
        <v>51</v>
      </c>
      <c r="B20" s="152">
        <v>1</v>
      </c>
      <c r="C20" s="153">
        <v>80</v>
      </c>
      <c r="D20" s="154"/>
      <c r="E20" s="155">
        <f t="shared" si="0"/>
        <v>1034.4827586206898</v>
      </c>
      <c r="F20" s="156"/>
      <c r="G20" s="155" t="s">
        <v>0</v>
      </c>
      <c r="H20" s="157"/>
      <c r="I20" s="157"/>
      <c r="J20" s="158">
        <v>29</v>
      </c>
      <c r="K20" s="158"/>
      <c r="L20" s="159">
        <f t="shared" si="2"/>
        <v>522</v>
      </c>
      <c r="M20" s="160"/>
      <c r="N20" s="161">
        <f t="shared" si="3"/>
        <v>41760</v>
      </c>
      <c r="O20" s="162"/>
      <c r="P20" s="163">
        <f t="shared" si="4"/>
        <v>3.790712029338078E-2</v>
      </c>
      <c r="Q20" s="164"/>
      <c r="R20" s="157"/>
      <c r="S20" s="167" t="s">
        <v>41</v>
      </c>
      <c r="T20" s="81"/>
      <c r="U20" s="3"/>
      <c r="V20" s="3"/>
      <c r="W20" s="82"/>
    </row>
    <row r="21" spans="1:23" ht="14.25" customHeight="1">
      <c r="A21" s="103" t="s">
        <v>34</v>
      </c>
      <c r="B21" s="84">
        <v>1</v>
      </c>
      <c r="C21" s="85">
        <v>100</v>
      </c>
      <c r="D21" s="114"/>
      <c r="E21" s="130">
        <f t="shared" si="0"/>
        <v>1500</v>
      </c>
      <c r="F21" s="131"/>
      <c r="G21" s="130" t="s">
        <v>0</v>
      </c>
      <c r="H21" s="105"/>
      <c r="I21" s="105"/>
      <c r="J21" s="113">
        <v>20</v>
      </c>
      <c r="K21" s="113"/>
      <c r="L21" s="132">
        <f t="shared" si="2"/>
        <v>360</v>
      </c>
      <c r="M21" s="124"/>
      <c r="N21" s="133">
        <f t="shared" si="3"/>
        <v>36000</v>
      </c>
      <c r="O21" s="134"/>
      <c r="P21" s="135">
        <f t="shared" si="4"/>
        <v>3.2678551977052397E-2</v>
      </c>
      <c r="Q21" s="108"/>
      <c r="R21" s="105"/>
      <c r="S21" s="136">
        <f>SUM(P20:P21)</f>
        <v>7.0585672270433178E-2</v>
      </c>
      <c r="T21" s="81"/>
      <c r="U21" s="3"/>
      <c r="V21" s="3"/>
      <c r="W21" s="82"/>
    </row>
    <row r="22" spans="1:23" ht="14.25" customHeight="1">
      <c r="A22" s="151" t="s">
        <v>35</v>
      </c>
      <c r="B22" s="152">
        <v>1</v>
      </c>
      <c r="C22" s="153">
        <v>1000</v>
      </c>
      <c r="D22" s="154"/>
      <c r="E22" s="155">
        <f t="shared" si="0"/>
        <v>77142.857142857145</v>
      </c>
      <c r="F22" s="156"/>
      <c r="G22" s="155" t="s">
        <v>0</v>
      </c>
      <c r="H22" s="157"/>
      <c r="I22" s="157"/>
      <c r="J22" s="158" t="s">
        <v>0</v>
      </c>
      <c r="K22" s="158"/>
      <c r="L22" s="159">
        <v>7</v>
      </c>
      <c r="M22" s="160" t="s">
        <v>28</v>
      </c>
      <c r="N22" s="161">
        <f t="shared" si="3"/>
        <v>7000</v>
      </c>
      <c r="O22" s="162"/>
      <c r="P22" s="163">
        <f t="shared" si="4"/>
        <v>6.3541628844268547E-3</v>
      </c>
      <c r="Q22" s="164"/>
      <c r="R22" s="157"/>
      <c r="S22" s="171" t="s">
        <v>37</v>
      </c>
      <c r="T22" s="81"/>
      <c r="U22" s="3"/>
      <c r="V22" s="3"/>
      <c r="W22" s="82"/>
    </row>
    <row r="23" spans="1:23" ht="14.25" customHeight="1">
      <c r="A23" s="103" t="s">
        <v>36</v>
      </c>
      <c r="B23" s="84">
        <v>1</v>
      </c>
      <c r="C23" s="85">
        <v>15000</v>
      </c>
      <c r="D23" s="114"/>
      <c r="E23" s="130">
        <f t="shared" si="0"/>
        <v>180000</v>
      </c>
      <c r="F23" s="131"/>
      <c r="G23" s="130" t="s">
        <v>0</v>
      </c>
      <c r="H23" s="105"/>
      <c r="I23" s="105"/>
      <c r="J23" s="113" t="s">
        <v>0</v>
      </c>
      <c r="K23" s="113"/>
      <c r="L23" s="132">
        <v>3</v>
      </c>
      <c r="M23" s="124" t="s">
        <v>28</v>
      </c>
      <c r="N23" s="133">
        <f t="shared" si="3"/>
        <v>45000</v>
      </c>
      <c r="O23" s="134"/>
      <c r="P23" s="135">
        <f t="shared" si="4"/>
        <v>4.0848189971315493E-2</v>
      </c>
      <c r="Q23" s="108"/>
      <c r="R23" s="105"/>
      <c r="S23" s="136">
        <f>SUM(P22:P23)</f>
        <v>4.7202352855742348E-2</v>
      </c>
      <c r="T23" s="81"/>
      <c r="U23" s="3"/>
      <c r="V23" s="3"/>
      <c r="W23" s="82"/>
    </row>
    <row r="24" spans="1:23" ht="14.25" customHeight="1">
      <c r="A24" s="137"/>
      <c r="B24" s="138"/>
      <c r="C24" s="139" t="s">
        <v>44</v>
      </c>
      <c r="D24" s="140"/>
      <c r="E24" s="141">
        <f>$A$6/L24</f>
        <v>3.7530232687442662</v>
      </c>
      <c r="F24" s="139"/>
      <c r="G24" s="142">
        <f>SUM(G11:G23)</f>
        <v>19.75</v>
      </c>
      <c r="H24" s="174"/>
      <c r="I24" s="174"/>
      <c r="J24" s="143">
        <f>SUM(J11:J23)</f>
        <v>7993</v>
      </c>
      <c r="K24" s="143"/>
      <c r="L24" s="174">
        <f>SUM(L11:L23)</f>
        <v>143884</v>
      </c>
      <c r="M24" s="144"/>
      <c r="N24" s="145">
        <f>SUM(N11:N23)</f>
        <v>1086640</v>
      </c>
      <c r="O24" s="146"/>
      <c r="P24" s="147">
        <f>SUM(P11:P23)</f>
        <v>0.98638393667622792</v>
      </c>
      <c r="Q24" s="148" t="s">
        <v>17</v>
      </c>
      <c r="R24" s="140"/>
      <c r="S24" s="149">
        <f>SUM(S12:S23)</f>
        <v>0.98638393667622815</v>
      </c>
      <c r="T24" s="3"/>
      <c r="U24" s="3"/>
      <c r="V24" s="3"/>
      <c r="W24" s="3"/>
    </row>
    <row r="25" spans="1:23" ht="14.25" customHeight="1" thickBot="1">
      <c r="A25" s="150" t="s">
        <v>45</v>
      </c>
      <c r="B25" s="66"/>
      <c r="C25" s="77">
        <v>15000</v>
      </c>
      <c r="D25" s="65"/>
      <c r="E25" s="68"/>
      <c r="F25" s="67"/>
      <c r="G25" s="69"/>
      <c r="H25" s="70"/>
      <c r="I25" s="70"/>
      <c r="J25" s="71"/>
      <c r="K25" s="71"/>
      <c r="L25" s="70">
        <v>1</v>
      </c>
      <c r="M25" s="72"/>
      <c r="N25" s="73">
        <f>+L25*C25</f>
        <v>15000</v>
      </c>
      <c r="O25" s="74"/>
      <c r="P25" s="75">
        <f>+N25/$L$6</f>
        <v>1.3616063323771832E-2</v>
      </c>
      <c r="Q25" s="76"/>
      <c r="R25" s="65"/>
      <c r="S25" s="89">
        <f>+P25</f>
        <v>1.3616063323771832E-2</v>
      </c>
    </row>
    <row r="26" spans="1:23" ht="14.25" customHeight="1" thickTop="1">
      <c r="A26" s="100"/>
      <c r="B26" s="5"/>
      <c r="C26" s="16" t="s">
        <v>16</v>
      </c>
      <c r="D26" s="3"/>
      <c r="E26" s="63">
        <f>$A$6/L26</f>
        <v>3.7529971852521111</v>
      </c>
      <c r="F26" s="16"/>
      <c r="G26" s="24">
        <f>SUM(G24:G25)</f>
        <v>19.75</v>
      </c>
      <c r="H26" s="78"/>
      <c r="I26" s="78"/>
      <c r="J26" s="1">
        <f>SUM(J24:J25)</f>
        <v>7993</v>
      </c>
      <c r="K26" s="1"/>
      <c r="L26" s="78">
        <f>SUM(L24:L25)</f>
        <v>143885</v>
      </c>
      <c r="M26" s="25"/>
      <c r="N26" s="24">
        <f>SUM(N24:N25)</f>
        <v>1101640</v>
      </c>
      <c r="O26" s="27"/>
      <c r="P26" s="28">
        <f>+P25+P24</f>
        <v>0.99999999999999978</v>
      </c>
      <c r="Q26" s="29"/>
      <c r="R26" s="3"/>
      <c r="S26" s="88">
        <f>+S25+S24</f>
        <v>1</v>
      </c>
    </row>
    <row r="27" spans="1:23" s="45" customFormat="1" ht="14.25" customHeight="1">
      <c r="A27" s="176"/>
      <c r="B27" s="35"/>
      <c r="C27" s="36"/>
      <c r="D27" s="20"/>
      <c r="E27" s="37"/>
      <c r="F27" s="36"/>
      <c r="G27" s="38"/>
      <c r="H27" s="39"/>
      <c r="I27" s="39"/>
      <c r="J27" s="40"/>
      <c r="K27" s="40"/>
      <c r="L27" s="40"/>
      <c r="M27" s="41"/>
      <c r="N27" s="42"/>
      <c r="O27" s="43"/>
      <c r="P27" s="44"/>
      <c r="Q27" s="44"/>
      <c r="R27" s="20"/>
      <c r="S27" s="87"/>
    </row>
    <row r="28" spans="1:23" s="45" customFormat="1" ht="14.25" customHeight="1">
      <c r="A28" s="177" t="s">
        <v>53</v>
      </c>
      <c r="B28" s="35"/>
      <c r="C28" s="36"/>
      <c r="D28" s="36"/>
      <c r="E28" s="38"/>
      <c r="F28" s="36"/>
      <c r="G28" s="38"/>
      <c r="H28" s="39"/>
      <c r="I28" s="39"/>
      <c r="J28" s="40"/>
      <c r="K28" s="40"/>
      <c r="L28" s="40"/>
      <c r="M28" s="41"/>
      <c r="N28" s="42"/>
      <c r="O28" s="43"/>
      <c r="P28" s="44"/>
      <c r="Q28" s="44"/>
      <c r="R28" s="20"/>
      <c r="S28" s="87"/>
    </row>
    <row r="29" spans="1:23" ht="14.25" customHeight="1">
      <c r="A29" s="100"/>
      <c r="B29" s="5"/>
      <c r="C29" s="16"/>
      <c r="D29" s="3"/>
      <c r="E29" s="24"/>
      <c r="F29" s="16"/>
      <c r="G29" s="24"/>
      <c r="H29" s="78"/>
      <c r="I29" s="78"/>
      <c r="J29" s="1"/>
      <c r="K29" s="1"/>
      <c r="L29" s="1"/>
      <c r="M29" s="25"/>
      <c r="N29" s="26"/>
      <c r="O29" s="27"/>
      <c r="P29" s="29"/>
      <c r="Q29" s="29"/>
      <c r="R29" s="3"/>
      <c r="S29" s="86"/>
    </row>
    <row r="30" spans="1:23" ht="14.25" customHeight="1">
      <c r="A30" s="102" t="s">
        <v>19</v>
      </c>
      <c r="B30" s="46" t="s">
        <v>43</v>
      </c>
      <c r="C30" s="3"/>
      <c r="D30" s="3"/>
      <c r="E30" s="24"/>
      <c r="F30" s="16"/>
      <c r="G30" s="47"/>
      <c r="H30" s="78"/>
      <c r="I30" s="78"/>
      <c r="J30" s="1"/>
      <c r="K30" s="1"/>
      <c r="L30" s="1"/>
      <c r="M30" s="25"/>
      <c r="N30" s="26"/>
      <c r="O30" s="27"/>
      <c r="P30" s="29"/>
      <c r="Q30" s="29"/>
      <c r="R30" s="3"/>
      <c r="S30" s="86"/>
    </row>
    <row r="31" spans="1:23" ht="14.25" customHeight="1">
      <c r="A31" s="102" t="s">
        <v>28</v>
      </c>
      <c r="B31" s="46" t="s">
        <v>40</v>
      </c>
      <c r="C31" s="3"/>
      <c r="D31" s="3"/>
      <c r="E31" s="24"/>
      <c r="F31" s="16"/>
      <c r="G31" s="48"/>
      <c r="H31" s="78"/>
      <c r="I31" s="78"/>
      <c r="J31" s="1"/>
      <c r="K31" s="1"/>
      <c r="L31" s="25"/>
      <c r="M31" s="25"/>
      <c r="N31" s="1"/>
      <c r="O31" s="27"/>
      <c r="P31" s="49"/>
      <c r="Q31" s="49"/>
      <c r="R31" s="3"/>
      <c r="S31" s="86"/>
    </row>
    <row r="32" spans="1:23" ht="14.25" customHeight="1">
      <c r="A32" s="102" t="s">
        <v>17</v>
      </c>
      <c r="B32" s="46" t="s">
        <v>20</v>
      </c>
      <c r="C32" s="3"/>
      <c r="D32" s="3"/>
      <c r="E32" s="24"/>
      <c r="F32" s="16"/>
      <c r="G32" s="48"/>
      <c r="H32" s="78"/>
      <c r="I32" s="78"/>
      <c r="J32" s="1"/>
      <c r="K32" s="1"/>
      <c r="L32" s="25"/>
      <c r="M32" s="25"/>
      <c r="N32" s="1"/>
      <c r="O32" s="27"/>
      <c r="P32" s="49"/>
      <c r="Q32" s="49"/>
      <c r="R32" s="3"/>
      <c r="S32" s="86"/>
    </row>
    <row r="33" spans="1:26" ht="14.25" customHeight="1">
      <c r="A33" s="102"/>
      <c r="B33" s="46"/>
      <c r="C33" s="3"/>
      <c r="D33" s="3"/>
      <c r="E33" s="24"/>
      <c r="F33" s="3"/>
      <c r="G33" s="3"/>
      <c r="H33" s="3"/>
      <c r="I33" s="3"/>
      <c r="J33" s="3"/>
      <c r="K33" s="1"/>
      <c r="L33" s="3"/>
      <c r="M33" s="3"/>
      <c r="N33" s="50"/>
      <c r="O33" s="23"/>
      <c r="P33" s="51"/>
      <c r="Q33" s="52"/>
      <c r="R33" s="11"/>
      <c r="S33" s="90"/>
      <c r="T33" s="53"/>
      <c r="U33" s="53"/>
      <c r="V33" s="53"/>
      <c r="W33" s="53"/>
      <c r="X33" s="54">
        <v>21081.599999999999</v>
      </c>
    </row>
    <row r="34" spans="1:26" ht="14.25" customHeight="1">
      <c r="A34" s="102"/>
      <c r="B34" s="46"/>
      <c r="C34" s="3"/>
      <c r="D34" s="3"/>
      <c r="E34" s="180" t="s">
        <v>42</v>
      </c>
      <c r="F34" s="181"/>
      <c r="G34" s="181"/>
      <c r="H34" s="181"/>
      <c r="I34" s="181"/>
      <c r="J34" s="181"/>
      <c r="K34" s="181"/>
      <c r="L34" s="182"/>
      <c r="M34" s="1"/>
      <c r="N34" s="25"/>
      <c r="O34" s="11"/>
      <c r="P34" s="55"/>
      <c r="Q34" s="52"/>
      <c r="R34" s="11"/>
      <c r="S34" s="91"/>
      <c r="T34" s="53"/>
      <c r="U34" s="53"/>
      <c r="V34" s="53"/>
      <c r="W34" s="53"/>
      <c r="X34" s="54">
        <v>537.6</v>
      </c>
    </row>
    <row r="35" spans="1:26" ht="14.25" customHeight="1">
      <c r="A35" s="102"/>
      <c r="B35" s="46"/>
      <c r="C35" s="56"/>
      <c r="D35" s="3"/>
      <c r="E35" s="127">
        <v>3</v>
      </c>
      <c r="F35" s="78" t="s">
        <v>18</v>
      </c>
      <c r="G35" s="58">
        <f>$A$6/SUM(L11:L11)</f>
        <v>10.714285714285714</v>
      </c>
      <c r="H35" s="78"/>
      <c r="I35" s="1"/>
      <c r="J35" s="57">
        <v>40</v>
      </c>
      <c r="K35" s="78" t="s">
        <v>18</v>
      </c>
      <c r="L35" s="128">
        <f>$A$6/SUM(L18:L19)</f>
        <v>681.81818181818187</v>
      </c>
      <c r="M35" s="16"/>
      <c r="N35" s="25"/>
      <c r="O35" s="9"/>
      <c r="P35" s="59"/>
      <c r="Q35" s="52"/>
      <c r="R35" s="11"/>
      <c r="S35" s="91"/>
      <c r="T35" s="53"/>
      <c r="U35" s="53"/>
      <c r="V35" s="53"/>
      <c r="W35" s="53"/>
      <c r="X35" s="54">
        <v>562</v>
      </c>
    </row>
    <row r="36" spans="1:26" ht="14.25" customHeight="1">
      <c r="A36" s="102"/>
      <c r="B36" s="46"/>
      <c r="C36" s="3"/>
      <c r="D36" s="3"/>
      <c r="E36" s="127">
        <v>5</v>
      </c>
      <c r="F36" s="78" t="s">
        <v>18</v>
      </c>
      <c r="G36" s="58">
        <f>$A$6/SUM(L12:L12)</f>
        <v>15</v>
      </c>
      <c r="H36" s="78"/>
      <c r="I36" s="1"/>
      <c r="J36" s="57">
        <v>80</v>
      </c>
      <c r="K36" s="78" t="s">
        <v>18</v>
      </c>
      <c r="L36" s="128">
        <f>$A$6/SUM(L20)</f>
        <v>1034.4827586206898</v>
      </c>
      <c r="M36" s="57"/>
      <c r="N36" s="3"/>
      <c r="O36" s="9"/>
      <c r="P36" s="59"/>
      <c r="Q36" s="52"/>
      <c r="R36" s="11"/>
      <c r="S36" s="91"/>
      <c r="T36" s="53"/>
      <c r="U36" s="53"/>
      <c r="V36" s="53"/>
      <c r="W36" s="53"/>
      <c r="X36" s="54">
        <v>22181.200000000001</v>
      </c>
    </row>
    <row r="37" spans="1:26" ht="14.25" customHeight="1">
      <c r="A37" s="102"/>
      <c r="B37" s="46"/>
      <c r="C37" s="3"/>
      <c r="D37" s="3"/>
      <c r="E37" s="127">
        <v>6</v>
      </c>
      <c r="F37" s="78" t="s">
        <v>18</v>
      </c>
      <c r="G37" s="58">
        <f>$A$6/SUM(L13:L13)</f>
        <v>30</v>
      </c>
      <c r="H37" s="78"/>
      <c r="I37" s="1"/>
      <c r="J37" s="57">
        <v>100</v>
      </c>
      <c r="K37" s="78" t="s">
        <v>18</v>
      </c>
      <c r="L37" s="128">
        <f>$A$6/SUM(L21:L21)</f>
        <v>1500</v>
      </c>
      <c r="M37" s="25"/>
      <c r="N37" s="57"/>
      <c r="O37" s="1"/>
      <c r="P37" s="60"/>
      <c r="Q37" s="49"/>
      <c r="R37" s="3"/>
      <c r="S37" s="86"/>
    </row>
    <row r="38" spans="1:26" ht="14.25" customHeight="1">
      <c r="A38" s="102"/>
      <c r="B38" s="46"/>
      <c r="C38" s="3"/>
      <c r="D38" s="3"/>
      <c r="E38" s="127">
        <v>10</v>
      </c>
      <c r="F38" s="78" t="s">
        <v>18</v>
      </c>
      <c r="G38" s="58">
        <f>$A$6/SUM(L14:L15)</f>
        <v>20</v>
      </c>
      <c r="H38" s="78"/>
      <c r="I38" s="1"/>
      <c r="J38" s="57">
        <v>1000</v>
      </c>
      <c r="K38" s="78" t="s">
        <v>18</v>
      </c>
      <c r="L38" s="128">
        <f>$A$6/SUM(L22)</f>
        <v>77142.857142857145</v>
      </c>
      <c r="M38" s="25"/>
      <c r="N38" s="1"/>
      <c r="O38" s="27"/>
      <c r="P38" s="49"/>
      <c r="Q38" s="49"/>
      <c r="R38" s="3"/>
      <c r="S38" s="86"/>
    </row>
    <row r="39" spans="1:26" ht="14.25" customHeight="1">
      <c r="A39" s="102"/>
      <c r="B39" s="46"/>
      <c r="C39" s="3"/>
      <c r="D39" s="3"/>
      <c r="E39" s="129">
        <v>20</v>
      </c>
      <c r="F39" s="34" t="s">
        <v>18</v>
      </c>
      <c r="G39" s="173">
        <f>$A$6/SUM(L16:L17)</f>
        <v>50</v>
      </c>
      <c r="H39" s="34"/>
      <c r="I39" s="33"/>
      <c r="J39" s="79">
        <v>15000</v>
      </c>
      <c r="K39" s="34" t="s">
        <v>18</v>
      </c>
      <c r="L39" s="80">
        <f>$A$6/SUM(L23)</f>
        <v>180000</v>
      </c>
      <c r="M39" s="25"/>
      <c r="N39" s="1"/>
      <c r="O39" s="27"/>
      <c r="P39" s="49"/>
      <c r="Q39" s="49"/>
      <c r="R39" s="3"/>
      <c r="S39" s="86"/>
    </row>
    <row r="40" spans="1:26" ht="14.25" customHeight="1">
      <c r="A40" s="102"/>
      <c r="B40" s="46"/>
      <c r="C40" s="3"/>
      <c r="D40" s="3"/>
      <c r="E40" s="172"/>
      <c r="F40" s="3"/>
      <c r="G40" s="3"/>
      <c r="H40" s="78"/>
      <c r="I40" s="1"/>
      <c r="J40" s="3"/>
      <c r="K40" s="3"/>
      <c r="L40" s="3"/>
      <c r="M40" s="25"/>
      <c r="N40" s="1"/>
      <c r="O40" s="27"/>
      <c r="P40" s="49"/>
      <c r="Q40" s="49"/>
      <c r="R40" s="3"/>
      <c r="S40" s="86"/>
    </row>
    <row r="41" spans="1:26" ht="14.25" customHeight="1">
      <c r="A41" s="100"/>
      <c r="B41" s="5"/>
      <c r="C41" s="3"/>
      <c r="D41" s="3"/>
      <c r="E41" s="3"/>
      <c r="F41" s="61"/>
      <c r="G41" s="3"/>
      <c r="H41" s="3"/>
      <c r="I41" s="3"/>
      <c r="J41" s="3"/>
      <c r="K41" s="61"/>
      <c r="L41" s="3"/>
      <c r="M41" s="3"/>
      <c r="N41" s="3"/>
      <c r="O41" s="61"/>
      <c r="P41" s="3"/>
      <c r="Q41" s="3"/>
      <c r="R41" s="3"/>
      <c r="S41" s="86"/>
      <c r="Z41" s="24"/>
    </row>
    <row r="42" spans="1:26" s="3" customFormat="1" ht="14.25" customHeight="1">
      <c r="A42" s="169"/>
      <c r="B42" s="117"/>
      <c r="C42" s="120" t="s">
        <v>8</v>
      </c>
      <c r="D42" s="119"/>
      <c r="E42" s="119"/>
      <c r="F42" s="120" t="s">
        <v>21</v>
      </c>
      <c r="G42" s="119"/>
      <c r="H42" s="119"/>
      <c r="I42" s="119"/>
      <c r="J42" s="119"/>
      <c r="K42" s="120" t="s">
        <v>22</v>
      </c>
      <c r="L42" s="119"/>
      <c r="M42" s="119"/>
      <c r="N42" s="119"/>
      <c r="O42" s="120" t="s">
        <v>23</v>
      </c>
      <c r="P42" s="119"/>
      <c r="Q42" s="119"/>
      <c r="R42" s="120" t="s">
        <v>24</v>
      </c>
      <c r="S42" s="170"/>
      <c r="T42" s="106"/>
      <c r="U42" s="105"/>
      <c r="V42" s="108"/>
      <c r="W42" s="106"/>
      <c r="X42" s="106"/>
      <c r="Z42" s="24"/>
    </row>
    <row r="43" spans="1:26" ht="12.75" customHeight="1">
      <c r="A43" s="103" t="str">
        <f>A11</f>
        <v>3 WORDS</v>
      </c>
      <c r="B43" s="84"/>
      <c r="C43" s="85">
        <f>C11</f>
        <v>3</v>
      </c>
      <c r="D43" s="106"/>
      <c r="E43" s="113">
        <v>8</v>
      </c>
      <c r="F43" s="105" t="s">
        <v>18</v>
      </c>
      <c r="G43" s="114">
        <f t="shared" ref="G43:G49" si="5">E43*C43</f>
        <v>24</v>
      </c>
      <c r="H43" s="106"/>
      <c r="I43" s="106"/>
      <c r="J43" s="113">
        <v>8</v>
      </c>
      <c r="K43" s="105" t="s">
        <v>18</v>
      </c>
      <c r="L43" s="114">
        <f t="shared" ref="L43:L49" si="6">J43*C43</f>
        <v>24</v>
      </c>
      <c r="M43" s="106"/>
      <c r="N43" s="113">
        <v>7</v>
      </c>
      <c r="O43" s="105" t="s">
        <v>18</v>
      </c>
      <c r="P43" s="114">
        <f t="shared" ref="P43:P49" si="7">N43*C43</f>
        <v>21</v>
      </c>
      <c r="Q43" s="113">
        <v>5</v>
      </c>
      <c r="R43" s="105" t="s">
        <v>18</v>
      </c>
      <c r="S43" s="115">
        <f t="shared" ref="S43:S49" si="8">Q43*C43</f>
        <v>15</v>
      </c>
      <c r="T43" s="109">
        <f t="shared" ref="T43:T49" si="9">(E43+J43+N43+Q43)*($J$9/$G$9*$L$9)/4</f>
        <v>50400</v>
      </c>
      <c r="U43" s="109">
        <f>L11</f>
        <v>50400</v>
      </c>
      <c r="V43" s="110"/>
      <c r="W43" s="111">
        <f>T43-U43</f>
        <v>0</v>
      </c>
      <c r="X43" s="112"/>
      <c r="Z43" s="24"/>
    </row>
    <row r="44" spans="1:26" ht="12.75" customHeight="1">
      <c r="A44" s="103" t="str">
        <f t="shared" ref="A44:A49" si="10">A12</f>
        <v>4 WORDS</v>
      </c>
      <c r="B44" s="84"/>
      <c r="C44" s="85">
        <f t="shared" ref="C44:C49" si="11">C12</f>
        <v>5</v>
      </c>
      <c r="D44" s="106"/>
      <c r="E44" s="113">
        <v>5</v>
      </c>
      <c r="F44" s="105" t="s">
        <v>18</v>
      </c>
      <c r="G44" s="114">
        <f t="shared" si="5"/>
        <v>25</v>
      </c>
      <c r="H44" s="106"/>
      <c r="I44" s="106"/>
      <c r="J44" s="113">
        <v>5</v>
      </c>
      <c r="K44" s="105" t="s">
        <v>18</v>
      </c>
      <c r="L44" s="114">
        <f t="shared" si="6"/>
        <v>25</v>
      </c>
      <c r="M44" s="106"/>
      <c r="N44" s="113">
        <v>5</v>
      </c>
      <c r="O44" s="105" t="s">
        <v>18</v>
      </c>
      <c r="P44" s="114">
        <f t="shared" si="7"/>
        <v>25</v>
      </c>
      <c r="Q44" s="113">
        <v>5</v>
      </c>
      <c r="R44" s="105" t="s">
        <v>18</v>
      </c>
      <c r="S44" s="115">
        <f t="shared" si="8"/>
        <v>25</v>
      </c>
      <c r="T44" s="109">
        <f t="shared" si="9"/>
        <v>36000</v>
      </c>
      <c r="U44" s="109">
        <f t="shared" ref="U44:U49" si="12">L12</f>
        <v>36000</v>
      </c>
      <c r="V44" s="110"/>
      <c r="W44" s="111">
        <f t="shared" ref="W44:W49" si="13">T44-U44</f>
        <v>0</v>
      </c>
      <c r="X44" s="112"/>
      <c r="Z44" s="24"/>
    </row>
    <row r="45" spans="1:26" ht="12.75" customHeight="1">
      <c r="A45" s="103" t="str">
        <f t="shared" si="10"/>
        <v>3 WORDS DBL</v>
      </c>
      <c r="B45" s="84"/>
      <c r="C45" s="85">
        <f t="shared" si="11"/>
        <v>6</v>
      </c>
      <c r="D45" s="106"/>
      <c r="E45" s="113">
        <v>3</v>
      </c>
      <c r="F45" s="105" t="s">
        <v>18</v>
      </c>
      <c r="G45" s="114">
        <f t="shared" si="5"/>
        <v>18</v>
      </c>
      <c r="H45" s="106"/>
      <c r="I45" s="106"/>
      <c r="J45" s="113">
        <v>3</v>
      </c>
      <c r="K45" s="105" t="s">
        <v>18</v>
      </c>
      <c r="L45" s="114">
        <f t="shared" si="6"/>
        <v>18</v>
      </c>
      <c r="M45" s="106"/>
      <c r="N45" s="113">
        <v>2</v>
      </c>
      <c r="O45" s="105" t="s">
        <v>18</v>
      </c>
      <c r="P45" s="114">
        <f t="shared" si="7"/>
        <v>12</v>
      </c>
      <c r="Q45" s="113">
        <v>2</v>
      </c>
      <c r="R45" s="105" t="s">
        <v>18</v>
      </c>
      <c r="S45" s="115">
        <f t="shared" si="8"/>
        <v>12</v>
      </c>
      <c r="T45" s="109">
        <f t="shared" si="9"/>
        <v>18000</v>
      </c>
      <c r="U45" s="109">
        <f t="shared" si="12"/>
        <v>18000</v>
      </c>
      <c r="V45" s="110"/>
      <c r="W45" s="111">
        <f t="shared" si="13"/>
        <v>0</v>
      </c>
      <c r="X45" s="112"/>
      <c r="Z45" s="24"/>
    </row>
    <row r="46" spans="1:26" ht="12.75" customHeight="1">
      <c r="A46" s="103" t="str">
        <f t="shared" si="10"/>
        <v>5 WORDS</v>
      </c>
      <c r="B46" s="84"/>
      <c r="C46" s="85">
        <f t="shared" si="11"/>
        <v>10</v>
      </c>
      <c r="D46" s="106"/>
      <c r="E46" s="113">
        <v>1</v>
      </c>
      <c r="F46" s="105" t="s">
        <v>18</v>
      </c>
      <c r="G46" s="114">
        <f t="shared" si="5"/>
        <v>10</v>
      </c>
      <c r="H46" s="106"/>
      <c r="I46" s="106"/>
      <c r="J46" s="113">
        <v>3</v>
      </c>
      <c r="K46" s="105" t="s">
        <v>18</v>
      </c>
      <c r="L46" s="114">
        <f t="shared" si="6"/>
        <v>30</v>
      </c>
      <c r="M46" s="106"/>
      <c r="N46" s="113">
        <v>1</v>
      </c>
      <c r="O46" s="105" t="s">
        <v>18</v>
      </c>
      <c r="P46" s="114">
        <f t="shared" si="7"/>
        <v>10</v>
      </c>
      <c r="Q46" s="113">
        <v>1</v>
      </c>
      <c r="R46" s="105" t="s">
        <v>18</v>
      </c>
      <c r="S46" s="115">
        <f t="shared" si="8"/>
        <v>10</v>
      </c>
      <c r="T46" s="109">
        <f t="shared" si="9"/>
        <v>10800</v>
      </c>
      <c r="U46" s="109">
        <f t="shared" si="12"/>
        <v>10800</v>
      </c>
      <c r="V46" s="110"/>
      <c r="W46" s="111">
        <f t="shared" si="13"/>
        <v>0</v>
      </c>
      <c r="X46" s="112"/>
      <c r="Z46" s="24"/>
    </row>
    <row r="47" spans="1:26" ht="12.75" customHeight="1">
      <c r="A47" s="103" t="str">
        <f t="shared" si="10"/>
        <v>4 WORDS DBL</v>
      </c>
      <c r="B47" s="84"/>
      <c r="C47" s="85">
        <f t="shared" si="11"/>
        <v>10</v>
      </c>
      <c r="D47" s="106"/>
      <c r="E47" s="113">
        <v>3</v>
      </c>
      <c r="F47" s="105" t="s">
        <v>18</v>
      </c>
      <c r="G47" s="114">
        <f t="shared" si="5"/>
        <v>30</v>
      </c>
      <c r="H47" s="106"/>
      <c r="I47" s="106"/>
      <c r="J47" s="113">
        <v>1</v>
      </c>
      <c r="K47" s="105" t="s">
        <v>18</v>
      </c>
      <c r="L47" s="114">
        <f t="shared" si="6"/>
        <v>10</v>
      </c>
      <c r="M47" s="106"/>
      <c r="N47" s="113">
        <v>2</v>
      </c>
      <c r="O47" s="105" t="s">
        <v>18</v>
      </c>
      <c r="P47" s="114">
        <f t="shared" si="7"/>
        <v>20</v>
      </c>
      <c r="Q47" s="113">
        <v>3</v>
      </c>
      <c r="R47" s="105" t="s">
        <v>18</v>
      </c>
      <c r="S47" s="115">
        <f t="shared" si="8"/>
        <v>30</v>
      </c>
      <c r="T47" s="109">
        <f t="shared" si="9"/>
        <v>16200</v>
      </c>
      <c r="U47" s="109">
        <f t="shared" si="12"/>
        <v>16200</v>
      </c>
      <c r="V47" s="110"/>
      <c r="W47" s="111">
        <f t="shared" si="13"/>
        <v>0</v>
      </c>
      <c r="X47" s="112"/>
    </row>
    <row r="48" spans="1:26" ht="12.75" customHeight="1">
      <c r="A48" s="103" t="str">
        <f t="shared" si="10"/>
        <v>6 WORDS</v>
      </c>
      <c r="B48" s="84"/>
      <c r="C48" s="85">
        <f t="shared" si="11"/>
        <v>20</v>
      </c>
      <c r="D48" s="106"/>
      <c r="E48" s="113">
        <v>1</v>
      </c>
      <c r="F48" s="105" t="s">
        <v>18</v>
      </c>
      <c r="G48" s="114">
        <f t="shared" si="5"/>
        <v>20</v>
      </c>
      <c r="H48" s="106"/>
      <c r="I48" s="106"/>
      <c r="J48" s="113">
        <v>0</v>
      </c>
      <c r="K48" s="105" t="s">
        <v>18</v>
      </c>
      <c r="L48" s="114">
        <f t="shared" si="6"/>
        <v>0</v>
      </c>
      <c r="M48" s="106"/>
      <c r="N48" s="113">
        <v>0</v>
      </c>
      <c r="O48" s="105" t="s">
        <v>18</v>
      </c>
      <c r="P48" s="114">
        <f t="shared" si="7"/>
        <v>0</v>
      </c>
      <c r="Q48" s="113">
        <v>1</v>
      </c>
      <c r="R48" s="105" t="s">
        <v>18</v>
      </c>
      <c r="S48" s="115">
        <f t="shared" si="8"/>
        <v>20</v>
      </c>
      <c r="T48" s="109">
        <f t="shared" si="9"/>
        <v>3600</v>
      </c>
      <c r="U48" s="109">
        <f t="shared" si="12"/>
        <v>3600</v>
      </c>
      <c r="V48" s="110"/>
      <c r="W48" s="111">
        <f t="shared" si="13"/>
        <v>0</v>
      </c>
      <c r="X48" s="112"/>
    </row>
    <row r="49" spans="1:24" ht="14.25" customHeight="1">
      <c r="A49" s="116" t="str">
        <f t="shared" si="10"/>
        <v>5 WORDS DBL</v>
      </c>
      <c r="B49" s="117"/>
      <c r="C49" s="118">
        <f t="shared" si="11"/>
        <v>20</v>
      </c>
      <c r="D49" s="119"/>
      <c r="E49" s="64">
        <v>0</v>
      </c>
      <c r="F49" s="120" t="s">
        <v>18</v>
      </c>
      <c r="G49" s="121">
        <f t="shared" si="5"/>
        <v>0</v>
      </c>
      <c r="H49" s="64"/>
      <c r="I49" s="64"/>
      <c r="J49" s="64">
        <v>1</v>
      </c>
      <c r="K49" s="120" t="s">
        <v>18</v>
      </c>
      <c r="L49" s="121">
        <f t="shared" si="6"/>
        <v>20</v>
      </c>
      <c r="M49" s="64"/>
      <c r="N49" s="64">
        <v>2</v>
      </c>
      <c r="O49" s="120" t="s">
        <v>18</v>
      </c>
      <c r="P49" s="121">
        <f t="shared" si="7"/>
        <v>40</v>
      </c>
      <c r="Q49" s="64">
        <v>1</v>
      </c>
      <c r="R49" s="120" t="s">
        <v>18</v>
      </c>
      <c r="S49" s="122">
        <f t="shared" si="8"/>
        <v>20</v>
      </c>
      <c r="T49" s="109">
        <f t="shared" si="9"/>
        <v>7200</v>
      </c>
      <c r="U49" s="109">
        <f t="shared" si="12"/>
        <v>7200</v>
      </c>
      <c r="V49" s="112"/>
      <c r="W49" s="111">
        <f t="shared" si="13"/>
        <v>0</v>
      </c>
      <c r="X49" s="112"/>
    </row>
    <row r="50" spans="1:24" ht="14.25" customHeight="1">
      <c r="A50" s="123" t="s">
        <v>46</v>
      </c>
      <c r="B50" s="5"/>
      <c r="C50" s="85"/>
      <c r="D50" s="3"/>
      <c r="E50" s="124">
        <f>SUM(E43:E49)</f>
        <v>21</v>
      </c>
      <c r="F50" s="105"/>
      <c r="G50" s="125">
        <f>SUM(G43:G49)</f>
        <v>127</v>
      </c>
      <c r="H50" s="106"/>
      <c r="I50" s="106"/>
      <c r="J50" s="124">
        <f>SUM(J43:J49)</f>
        <v>21</v>
      </c>
      <c r="K50" s="105"/>
      <c r="L50" s="125">
        <f>SUM(L43:L49)</f>
        <v>127</v>
      </c>
      <c r="M50" s="106"/>
      <c r="N50" s="124">
        <f>SUM(N43:N49)</f>
        <v>19</v>
      </c>
      <c r="O50" s="105"/>
      <c r="P50" s="125">
        <f>SUM(P43:P49)</f>
        <v>128</v>
      </c>
      <c r="Q50" s="124">
        <f>SUM(Q43:Q49)</f>
        <v>18</v>
      </c>
      <c r="R50" s="105"/>
      <c r="S50" s="126">
        <f>SUM(S43:S49)</f>
        <v>132</v>
      </c>
    </row>
    <row r="51" spans="1:24" ht="14.25" customHeight="1">
      <c r="A51" s="100"/>
      <c r="B51" s="5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86"/>
    </row>
    <row r="52" spans="1:24" ht="14.25" customHeight="1">
      <c r="A52" s="100"/>
      <c r="B52" s="5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86"/>
      <c r="T52" s="83">
        <f>(G50+L50+P50+S50)/4</f>
        <v>128.5</v>
      </c>
    </row>
    <row r="53" spans="1:24" ht="14.25" customHeight="1" thickBot="1">
      <c r="A53" s="104"/>
      <c r="B53" s="93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4"/>
    </row>
  </sheetData>
  <mergeCells count="5">
    <mergeCell ref="E34:L34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1379</vt:lpstr>
      <vt:lpstr>'1379'!Print_Area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2015-08-20T12:59:51Z</cp:lastPrinted>
  <dcterms:created xsi:type="dcterms:W3CDTF">1998-07-22T12:50:39Z</dcterms:created>
  <dcterms:modified xsi:type="dcterms:W3CDTF">2016-08-15T15:15:03Z</dcterms:modified>
</cp:coreProperties>
</file>