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8_{6D973134-6C47-4B1E-B53F-F1C98B5B2695}" xr6:coauthVersionLast="31" xr6:coauthVersionMax="31" xr10:uidLastSave="{00000000-0000-0000-0000-000000000000}"/>
  <bookViews>
    <workbookView xWindow="0" yWindow="0" windowWidth="25200" windowHeight="11775" tabRatio="601" xr2:uid="{00000000-000D-0000-FFFF-FFFF00000000}"/>
  </bookViews>
  <sheets>
    <sheet name="1468" sheetId="1" r:id="rId1"/>
  </sheets>
  <definedNames>
    <definedName name="_xlnm.Print_Area" localSheetId="0">'1468'!$A$1:$S$48</definedName>
  </definedNames>
  <calcPr calcId="179017"/>
</workbook>
</file>

<file path=xl/calcChain.xml><?xml version="1.0" encoding="utf-8"?>
<calcChain xmlns="http://schemas.openxmlformats.org/spreadsheetml/2006/main">
  <c r="A53" i="1" l="1"/>
  <c r="A54" i="1"/>
  <c r="A55" i="1"/>
  <c r="A56" i="1"/>
  <c r="A57" i="1"/>
  <c r="A58" i="1"/>
  <c r="A59" i="1"/>
  <c r="A60" i="1"/>
  <c r="A61" i="1"/>
  <c r="A62" i="1"/>
  <c r="A63" i="1"/>
  <c r="A64" i="1"/>
  <c r="C53" i="1"/>
  <c r="C54" i="1"/>
  <c r="C55" i="1"/>
  <c r="C56" i="1"/>
  <c r="C57" i="1"/>
  <c r="C58" i="1"/>
  <c r="C59" i="1"/>
  <c r="C60" i="1"/>
  <c r="C61" i="1"/>
  <c r="C62" i="1"/>
  <c r="C63" i="1"/>
  <c r="C64" i="1"/>
  <c r="Q65" i="1" l="1"/>
  <c r="N65" i="1"/>
  <c r="J65" i="1"/>
  <c r="E65" i="1"/>
  <c r="S55" i="1"/>
  <c r="P57" i="1"/>
  <c r="L54" i="1"/>
  <c r="G57" i="1"/>
  <c r="G53" i="1"/>
  <c r="G54" i="1"/>
  <c r="L55" i="1"/>
  <c r="P56" i="1"/>
  <c r="L57" i="1"/>
  <c r="G58" i="1"/>
  <c r="G59" i="1"/>
  <c r="G60" i="1"/>
  <c r="G61" i="1"/>
  <c r="L62" i="1"/>
  <c r="S63" i="1"/>
  <c r="P64" i="1"/>
  <c r="L46" i="1"/>
  <c r="G62" i="1" l="1"/>
  <c r="L61" i="1"/>
  <c r="S62" i="1"/>
  <c r="L60" i="1"/>
  <c r="P63" i="1"/>
  <c r="P62" i="1"/>
  <c r="P55" i="1"/>
  <c r="G55" i="1"/>
  <c r="L53" i="1"/>
  <c r="P60" i="1"/>
  <c r="P53" i="1"/>
  <c r="L64" i="1"/>
  <c r="L56" i="1"/>
  <c r="G64" i="1"/>
  <c r="G56" i="1"/>
  <c r="L63" i="1"/>
  <c r="S61" i="1"/>
  <c r="S54" i="1"/>
  <c r="G63" i="1"/>
  <c r="P61" i="1"/>
  <c r="P54" i="1"/>
  <c r="S60" i="1"/>
  <c r="S53" i="1"/>
  <c r="S59" i="1"/>
  <c r="P59" i="1"/>
  <c r="S58" i="1"/>
  <c r="L59" i="1"/>
  <c r="P58" i="1"/>
  <c r="S57" i="1"/>
  <c r="L58" i="1"/>
  <c r="S64" i="1"/>
  <c r="S56" i="1"/>
  <c r="J12" i="1"/>
  <c r="J13" i="1"/>
  <c r="J14" i="1"/>
  <c r="J15" i="1"/>
  <c r="J16" i="1"/>
  <c r="J17" i="1"/>
  <c r="J18" i="1"/>
  <c r="J19" i="1"/>
  <c r="J20" i="1"/>
  <c r="J21" i="1"/>
  <c r="J22" i="1"/>
  <c r="J23" i="1"/>
  <c r="N33" i="1" l="1"/>
  <c r="L47" i="1" l="1"/>
  <c r="E33" i="1" l="1"/>
  <c r="N35" i="1" l="1"/>
  <c r="C52" i="1" l="1"/>
  <c r="P52" i="1" s="1"/>
  <c r="P65" i="1" s="1"/>
  <c r="A52" i="1"/>
  <c r="L9" i="1"/>
  <c r="J11" i="1"/>
  <c r="G6" i="1"/>
  <c r="G34" i="1"/>
  <c r="G36" i="1" s="1"/>
  <c r="T53" i="1" l="1"/>
  <c r="T56" i="1"/>
  <c r="T60" i="1"/>
  <c r="T64" i="1"/>
  <c r="T54" i="1"/>
  <c r="T57" i="1"/>
  <c r="T61" i="1"/>
  <c r="T55" i="1"/>
  <c r="T58" i="1"/>
  <c r="T62" i="1"/>
  <c r="T59" i="1"/>
  <c r="T63" i="1"/>
  <c r="L19" i="1"/>
  <c r="U60" i="1" s="1"/>
  <c r="L12" i="1"/>
  <c r="U53" i="1" s="1"/>
  <c r="L14" i="1"/>
  <c r="U55" i="1" s="1"/>
  <c r="L18" i="1"/>
  <c r="U59" i="1" s="1"/>
  <c r="L15" i="1"/>
  <c r="U56" i="1" s="1"/>
  <c r="L23" i="1"/>
  <c r="U64" i="1" s="1"/>
  <c r="L17" i="1"/>
  <c r="U58" i="1" s="1"/>
  <c r="L20" i="1"/>
  <c r="L22" i="1"/>
  <c r="U63" i="1" s="1"/>
  <c r="L16" i="1"/>
  <c r="U57" i="1" s="1"/>
  <c r="L13" i="1"/>
  <c r="U54" i="1" s="1"/>
  <c r="L21" i="1"/>
  <c r="L30" i="1"/>
  <c r="L29" i="1"/>
  <c r="L28" i="1"/>
  <c r="L27" i="1"/>
  <c r="L24" i="1"/>
  <c r="L25" i="1"/>
  <c r="E32" i="1"/>
  <c r="L26" i="1"/>
  <c r="L11" i="1"/>
  <c r="T52" i="1"/>
  <c r="L52" i="1"/>
  <c r="L65" i="1" s="1"/>
  <c r="S52" i="1"/>
  <c r="S65" i="1" s="1"/>
  <c r="G52" i="1"/>
  <c r="G65" i="1" s="1"/>
  <c r="J34" i="1"/>
  <c r="J36" i="1" s="1"/>
  <c r="W59" i="1" l="1"/>
  <c r="W55" i="1"/>
  <c r="W64" i="1"/>
  <c r="W60" i="1"/>
  <c r="E21" i="1"/>
  <c r="U62" i="1"/>
  <c r="W62" i="1" s="1"/>
  <c r="E20" i="1"/>
  <c r="U61" i="1"/>
  <c r="W61" i="1" s="1"/>
  <c r="W57" i="1"/>
  <c r="W56" i="1"/>
  <c r="W63" i="1"/>
  <c r="W58" i="1"/>
  <c r="W54" i="1"/>
  <c r="W53" i="1"/>
  <c r="G43" i="1"/>
  <c r="N17" i="1"/>
  <c r="N30" i="1"/>
  <c r="E30" i="1"/>
  <c r="N23" i="1"/>
  <c r="G45" i="1"/>
  <c r="N15" i="1"/>
  <c r="N14" i="1"/>
  <c r="E14" i="1"/>
  <c r="E31" i="1"/>
  <c r="L45" i="1"/>
  <c r="N21" i="1"/>
  <c r="G47" i="1"/>
  <c r="N18" i="1"/>
  <c r="G46" i="1"/>
  <c r="E17" i="1"/>
  <c r="N13" i="1"/>
  <c r="G44" i="1"/>
  <c r="N27" i="1"/>
  <c r="L44" i="1"/>
  <c r="E27" i="1"/>
  <c r="N16" i="1"/>
  <c r="E16" i="1"/>
  <c r="E12" i="1"/>
  <c r="N12" i="1"/>
  <c r="N28" i="1"/>
  <c r="E28" i="1"/>
  <c r="E22" i="1"/>
  <c r="N22" i="1"/>
  <c r="N29" i="1"/>
  <c r="E29" i="1"/>
  <c r="N20" i="1"/>
  <c r="E19" i="1"/>
  <c r="N19" i="1"/>
  <c r="L43" i="1"/>
  <c r="E26" i="1"/>
  <c r="N26" i="1"/>
  <c r="E25" i="1"/>
  <c r="N25" i="1"/>
  <c r="E24" i="1"/>
  <c r="N24" i="1"/>
  <c r="E23" i="1"/>
  <c r="E15" i="1"/>
  <c r="E18" i="1"/>
  <c r="E13" i="1"/>
  <c r="N31" i="1"/>
  <c r="N32" i="1"/>
  <c r="E11" i="1"/>
  <c r="T67" i="1"/>
  <c r="U52" i="1"/>
  <c r="W52" i="1" s="1"/>
  <c r="N11" i="1"/>
  <c r="L34" i="1"/>
  <c r="E34" i="1" l="1"/>
  <c r="L36" i="1"/>
  <c r="E36" i="1" s="1"/>
  <c r="N34" i="1"/>
  <c r="N36" i="1" s="1"/>
  <c r="L6" i="1" s="1"/>
  <c r="P30" i="1" l="1"/>
  <c r="P12" i="1"/>
  <c r="P19" i="1"/>
  <c r="P25" i="1"/>
  <c r="P17" i="1"/>
  <c r="P24" i="1"/>
  <c r="P13" i="1"/>
  <c r="P20" i="1"/>
  <c r="P14" i="1"/>
  <c r="P21" i="1"/>
  <c r="P22" i="1"/>
  <c r="P23" i="1"/>
  <c r="P18" i="1"/>
  <c r="P15" i="1"/>
  <c r="P16" i="1"/>
  <c r="P29" i="1"/>
  <c r="P27" i="1"/>
  <c r="P28" i="1"/>
  <c r="P31" i="1"/>
  <c r="P26" i="1"/>
  <c r="P33" i="1"/>
  <c r="P32" i="1"/>
  <c r="P35" i="1"/>
  <c r="S35" i="1" s="1"/>
  <c r="P6" i="1"/>
  <c r="P11" i="1"/>
  <c r="S23" i="1" l="1"/>
  <c r="S30" i="1"/>
  <c r="S33" i="1"/>
  <c r="P34" i="1"/>
  <c r="P36" i="1" s="1"/>
  <c r="S34" i="1" l="1"/>
  <c r="S36" i="1" s="1"/>
</calcChain>
</file>

<file path=xl/sharedStrings.xml><?xml version="1.0" encoding="utf-8"?>
<sst xmlns="http://schemas.openxmlformats.org/spreadsheetml/2006/main" count="135" uniqueCount="53">
  <si>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</si>
  <si>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</si>
  <si>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</si>
  <si>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</si>
  <si>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</si>
  <si>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</si>
  <si>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</si>
  <si>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</si>
  <si>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</si>
  <si>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</si>
  <si>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</si>
  <si>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</si>
  <si>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</si>
  <si>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</si>
  <si>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</si>
  <si>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</si>
  <si>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</si>
  <si>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</si>
  <si>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</si>
  <si>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</si>
  <si>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</si>
  <si>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</si>
  <si>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</si>
  <si>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</si>
  <si>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</si>
  <si>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</si>
  <si>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</si>
  <si>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</si>
  <si>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</si>
  <si>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 xml:space="preserve">WIN </t>
  </si>
  <si>
    <t>TIMES</t>
  </si>
  <si>
    <t>Exactly proportional to delivered quantity.</t>
  </si>
  <si>
    <t>MID</t>
  </si>
  <si>
    <t>CONSOLIDATED ODDS  1 in:</t>
  </si>
  <si>
    <t>One of the following GLEPS will be used in each book of tickets.  Approximately 25% of the books will use one of the below structures.</t>
  </si>
  <si>
    <t>SUBTOTAL</t>
  </si>
  <si>
    <t>2nd chance drawing prize</t>
  </si>
  <si>
    <t>Totals</t>
  </si>
  <si>
    <t xml:space="preserve">INSTANT GAME 1468 - "LUCKY LINES" </t>
  </si>
  <si>
    <t>$5 + $5</t>
  </si>
  <si>
    <t>$5x2 + $10</t>
  </si>
  <si>
    <t>$25x2</t>
  </si>
  <si>
    <t>$50x2</t>
  </si>
  <si>
    <t>$25x4</t>
  </si>
  <si>
    <t>$50 + $25 + $20 + $5</t>
  </si>
  <si>
    <t>$3 BONUS</t>
  </si>
  <si>
    <t>$5 BONUS</t>
  </si>
  <si>
    <t>$10 BONUS</t>
  </si>
  <si>
    <t>$20 BONUS</t>
  </si>
  <si>
    <t>$25 BONUS</t>
  </si>
  <si>
    <r>
      <t xml:space="preserve">$10 + $5 + </t>
    </r>
    <r>
      <rPr>
        <b/>
        <sz val="12"/>
        <color rgb="FF0070C0"/>
        <rFont val="Calibri"/>
        <family val="2"/>
        <scheme val="minor"/>
      </rPr>
      <t>$10 BONUS</t>
    </r>
  </si>
  <si>
    <r>
      <t xml:space="preserve">$20x2 + $5 + </t>
    </r>
    <r>
      <rPr>
        <b/>
        <sz val="12"/>
        <color rgb="FF0070C0"/>
        <rFont val="Calibri"/>
        <family val="2"/>
        <scheme val="minor"/>
      </rPr>
      <t>$5 BONUS</t>
    </r>
  </si>
  <si>
    <t>APRIL 27 , 2018 - VERSION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</si>
</sst>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9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10"/>
      <name val="Calibri"/>
      <family val="2"/>
      <scheme val="minor"/>
    </font>
    <font>
      <u/>
      <sz val="12"/>
      <name val="Calibri"/>
      <family val="2"/>
      <scheme val="minor"/>
    </font>
    <font>
      <sz val="11"/>
      <name val="Calibri"/>
      <family val="2"/>
      <scheme val="minor"/>
    </font>
    <font>
      <u/>
      <sz val="12"/>
      <color indexed="1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5">
    <xf numFmtId="0" fontId="0" fillId="0" borderId="0" xfId="0"/>
    <xf numFmtId="0" fontId="2" fillId="0" borderId="0" xfId="0" applyFont="1"/>
    <xf numFmtId="0" fontId="2" fillId="0" borderId="9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0" xfId="0" applyFont="1" applyBorder="1"/>
    <xf numFmtId="3" fontId="2" fillId="0" borderId="9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42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9" xfId="0" applyFont="1" applyBorder="1"/>
    <xf numFmtId="0" fontId="3" fillId="0" borderId="0" xfId="0" applyFont="1" applyBorder="1"/>
    <xf numFmtId="0" fontId="4" fillId="0" borderId="0" xfId="0" applyFont="1" applyBorder="1"/>
    <xf numFmtId="0" fontId="2" fillId="0" borderId="0" xfId="0" applyFont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2" fillId="0" borderId="15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 applyAlignment="1">
      <alignment horizontal="center"/>
    </xf>
    <xf numFmtId="0" fontId="2" fillId="0" borderId="11" xfId="0" applyFont="1" applyBorder="1"/>
    <xf numFmtId="0" fontId="5" fillId="0" borderId="0" xfId="0" applyFont="1" applyBorder="1"/>
    <xf numFmtId="8" fontId="2" fillId="0" borderId="0" xfId="2" applyFont="1"/>
    <xf numFmtId="38" fontId="2" fillId="0" borderId="0" xfId="1" applyNumberFormat="1" applyFont="1"/>
    <xf numFmtId="6" fontId="2" fillId="0" borderId="9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0" xfId="0" applyFont="1" applyFill="1" applyBorder="1"/>
    <xf numFmtId="0" fontId="2" fillId="0" borderId="10" xfId="0" applyFont="1" applyFill="1" applyBorder="1"/>
    <xf numFmtId="8" fontId="2" fillId="0" borderId="0" xfId="2" applyFont="1" applyBorder="1"/>
    <xf numFmtId="38" fontId="2" fillId="0" borderId="0" xfId="1" applyNumberFormat="1" applyFont="1" applyBorder="1"/>
    <xf numFmtId="10" fontId="2" fillId="0" borderId="10" xfId="0" applyNumberFormat="1" applyFont="1" applyFill="1" applyBorder="1" applyAlignment="1">
      <alignment horizontal="left"/>
    </xf>
    <xf numFmtId="0" fontId="2" fillId="0" borderId="18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2" xfId="0" applyFont="1" applyBorder="1"/>
    <xf numFmtId="168" fontId="2" fillId="0" borderId="2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/>
    <xf numFmtId="42" fontId="2" fillId="0" borderId="2" xfId="0" applyNumberFormat="1" applyFont="1" applyBorder="1" applyAlignment="1">
      <alignment horizontal="right"/>
    </xf>
    <xf numFmtId="5" fontId="2" fillId="0" borderId="2" xfId="0" applyNumberFormat="1" applyFont="1" applyBorder="1"/>
    <xf numFmtId="10" fontId="2" fillId="0" borderId="2" xfId="0" applyNumberFormat="1" applyFont="1" applyBorder="1" applyAlignment="1">
      <alignment horizontal="center"/>
    </xf>
    <xf numFmtId="10" fontId="2" fillId="0" borderId="2" xfId="0" applyNumberFormat="1" applyFont="1" applyBorder="1"/>
    <xf numFmtId="10" fontId="2" fillId="0" borderId="19" xfId="0" applyNumberFormat="1" applyFont="1" applyBorder="1" applyAlignment="1">
      <alignment horizontal="left"/>
    </xf>
    <xf numFmtId="0" fontId="6" fillId="0" borderId="16" xfId="0" applyFont="1" applyBorder="1"/>
    <xf numFmtId="38" fontId="2" fillId="0" borderId="3" xfId="1" applyNumberFormat="1" applyFont="1" applyBorder="1" applyAlignment="1">
      <alignment horizontal="center"/>
    </xf>
    <xf numFmtId="6" fontId="2" fillId="0" borderId="3" xfId="2" applyNumberFormat="1" applyFont="1" applyBorder="1" applyAlignment="1">
      <alignment horizontal="right"/>
    </xf>
    <xf numFmtId="0" fontId="2" fillId="0" borderId="3" xfId="0" applyFont="1" applyBorder="1"/>
    <xf numFmtId="168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righ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12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0" fontId="2" fillId="0" borderId="10" xfId="0" applyNumberFormat="1" applyFont="1" applyBorder="1" applyAlignment="1">
      <alignment horizontal="left"/>
    </xf>
    <xf numFmtId="0" fontId="2" fillId="0" borderId="9" xfId="0" applyFont="1" applyFill="1" applyBorder="1"/>
    <xf numFmtId="38" fontId="5" fillId="0" borderId="0" xfId="1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/>
    <xf numFmtId="42" fontId="5" fillId="0" borderId="0" xfId="0" applyNumberFormat="1" applyFont="1" applyBorder="1" applyAlignment="1">
      <alignment horizontal="right"/>
    </xf>
    <xf numFmtId="5" fontId="5" fillId="0" borderId="0" xfId="0" applyNumberFormat="1" applyFont="1" applyBorder="1"/>
    <xf numFmtId="10" fontId="5" fillId="0" borderId="0" xfId="0" applyNumberFormat="1" applyFont="1" applyBorder="1"/>
    <xf numFmtId="0" fontId="5" fillId="0" borderId="10" xfId="0" applyFont="1" applyBorder="1"/>
    <xf numFmtId="0" fontId="5" fillId="0" borderId="0" xfId="0" applyFont="1"/>
    <xf numFmtId="42" fontId="2" fillId="0" borderId="0" xfId="0" applyNumberFormat="1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5" fontId="2" fillId="0" borderId="0" xfId="0" applyNumberFormat="1" applyFont="1" applyBorder="1" applyAlignment="1">
      <alignment horizontal="left"/>
    </xf>
    <xf numFmtId="166" fontId="3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2" fillId="0" borderId="0" xfId="0" applyFont="1" applyAlignment="1">
      <alignment horizontal="left"/>
    </xf>
    <xf numFmtId="8" fontId="2" fillId="0" borderId="0" xfId="0" applyNumberFormat="1" applyFont="1" applyAlignment="1">
      <alignment horizontal="left"/>
    </xf>
    <xf numFmtId="170" fontId="2" fillId="0" borderId="0" xfId="0" applyNumberFormat="1" applyFont="1" applyBorder="1" applyAlignment="1">
      <alignment horizontal="right"/>
    </xf>
    <xf numFmtId="170" fontId="2" fillId="0" borderId="10" xfId="0" applyNumberFormat="1" applyFont="1" applyBorder="1" applyAlignment="1">
      <alignment horizontal="right"/>
    </xf>
    <xf numFmtId="6" fontId="2" fillId="0" borderId="0" xfId="0" applyNumberFormat="1" applyFont="1" applyBorder="1"/>
    <xf numFmtId="169" fontId="2" fillId="0" borderId="2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left"/>
    </xf>
    <xf numFmtId="170" fontId="2" fillId="0" borderId="0" xfId="2" applyNumberFormat="1" applyFont="1" applyBorder="1" applyAlignment="1">
      <alignment horizontal="right"/>
    </xf>
    <xf numFmtId="4" fontId="2" fillId="0" borderId="0" xfId="2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right"/>
    </xf>
    <xf numFmtId="169" fontId="2" fillId="0" borderId="1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left"/>
    </xf>
    <xf numFmtId="164" fontId="2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2" fillId="0" borderId="15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1" xfId="0" applyFont="1" applyFill="1" applyBorder="1"/>
    <xf numFmtId="5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0" fontId="2" fillId="0" borderId="0" xfId="0" applyFont="1" applyFill="1"/>
    <xf numFmtId="169" fontId="2" fillId="0" borderId="0" xfId="0" applyNumberFormat="1" applyFont="1" applyFill="1" applyBorder="1" applyAlignment="1">
      <alignment horizontal="left"/>
    </xf>
    <xf numFmtId="169" fontId="2" fillId="0" borderId="10" xfId="0" applyNumberFormat="1" applyFont="1" applyFill="1" applyBorder="1" applyAlignment="1">
      <alignment horizontal="left"/>
    </xf>
    <xf numFmtId="6" fontId="2" fillId="0" borderId="9" xfId="0" applyNumberFormat="1" applyFont="1" applyFill="1" applyBorder="1" applyAlignment="1">
      <alignment horizontal="right"/>
    </xf>
    <xf numFmtId="170" fontId="2" fillId="0" borderId="0" xfId="0" applyNumberFormat="1" applyFont="1"/>
    <xf numFmtId="0" fontId="2" fillId="0" borderId="17" xfId="0" applyFont="1" applyBorder="1"/>
    <xf numFmtId="38" fontId="2" fillId="0" borderId="13" xfId="1" applyNumberFormat="1" applyFont="1" applyBorder="1" applyAlignment="1">
      <alignment horizontal="center"/>
    </xf>
    <xf numFmtId="0" fontId="2" fillId="0" borderId="13" xfId="0" applyFont="1" applyBorder="1"/>
    <xf numFmtId="0" fontId="2" fillId="0" borderId="14" xfId="0" applyFont="1" applyBorder="1"/>
    <xf numFmtId="38" fontId="2" fillId="0" borderId="0" xfId="1" applyNumberFormat="1" applyFont="1" applyAlignment="1">
      <alignment horizontal="center"/>
    </xf>
    <xf numFmtId="6" fontId="2" fillId="0" borderId="15" xfId="0" applyNumberFormat="1" applyFont="1" applyFill="1" applyBorder="1" applyAlignment="1">
      <alignment horizontal="left"/>
    </xf>
    <xf numFmtId="5" fontId="2" fillId="0" borderId="1" xfId="0" applyNumberFormat="1" applyFont="1" applyFill="1" applyBorder="1" applyAlignment="1">
      <alignment horizontal="right"/>
    </xf>
    <xf numFmtId="5" fontId="2" fillId="0" borderId="1" xfId="0" applyNumberFormat="1" applyFont="1" applyFill="1" applyBorder="1" applyAlignment="1">
      <alignment horizontal="left"/>
    </xf>
    <xf numFmtId="5" fontId="2" fillId="0" borderId="11" xfId="0" applyNumberFormat="1" applyFont="1" applyFill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8" fontId="2" fillId="0" borderId="0" xfId="2" applyFont="1" applyFill="1"/>
    <xf numFmtId="38" fontId="2" fillId="0" borderId="0" xfId="1" applyNumberFormat="1" applyFont="1" applyFill="1"/>
    <xf numFmtId="8" fontId="2" fillId="0" borderId="0" xfId="2" applyFont="1" applyFill="1" applyBorder="1"/>
    <xf numFmtId="38" fontId="2" fillId="0" borderId="0" xfId="1" applyNumberFormat="1" applyFont="1" applyFill="1" applyBorder="1"/>
    <xf numFmtId="169" fontId="2" fillId="0" borderId="4" xfId="0" applyNumberFormat="1" applyFont="1" applyBorder="1" applyAlignment="1">
      <alignment horizontal="right"/>
    </xf>
    <xf numFmtId="0" fontId="3" fillId="0" borderId="9" xfId="0" applyFont="1" applyFill="1" applyBorder="1"/>
    <xf numFmtId="6" fontId="8" fillId="0" borderId="9" xfId="0" applyNumberFormat="1" applyFont="1" applyFill="1" applyBorder="1" applyAlignment="1">
      <alignment horizontal="left"/>
    </xf>
    <xf numFmtId="6" fontId="2" fillId="2" borderId="9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0" xfId="0" applyFont="1" applyFill="1" applyBorder="1"/>
    <xf numFmtId="0" fontId="2" fillId="2" borderId="10" xfId="0" applyFont="1" applyFill="1" applyBorder="1"/>
    <xf numFmtId="6" fontId="8" fillId="2" borderId="9" xfId="0" applyNumberFormat="1" applyFont="1" applyFill="1" applyBorder="1" applyAlignment="1">
      <alignment horizontal="left"/>
    </xf>
    <xf numFmtId="10" fontId="2" fillId="2" borderId="10" xfId="0" applyNumberFormat="1" applyFont="1" applyFill="1" applyBorder="1" applyAlignment="1">
      <alignment horizontal="left"/>
    </xf>
    <xf numFmtId="3" fontId="2" fillId="0" borderId="22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/>
    </xf>
    <xf numFmtId="3" fontId="2" fillId="0" borderId="24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D23ED"/>
      <color rgb="FFEB35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68"/>
  <sheetViews>
    <sheetView tabSelected="1" topLeftCell="A7" zoomScale="115" zoomScaleNormal="115" workbookViewId="0">
      <selection activeCell="P7" sqref="P7"/>
    </sheetView>
  </sheetViews>
  <sheetFormatPr defaultColWidth="10.7109375" defaultRowHeight="14.25" customHeight="1"/>
  <cols>
    <col min="1" max="1" width="44.28515625" style="1" customWidth="1"/>
    <col min="2" max="2" width="7" style="151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.7109375" style="1" customWidth="1"/>
    <col min="10" max="10" width="11.42578125" style="1" customWidth="1"/>
    <col min="11" max="11" width="2.42578125" style="1" customWidth="1"/>
    <col min="12" max="12" width="14.85546875" style="1" customWidth="1"/>
    <col min="13" max="13" width="3.85546875" style="1" customWidth="1"/>
    <col min="14" max="14" width="15.140625" style="1" customWidth="1"/>
    <col min="15" max="15" width="2.42578125" style="1" bestFit="1" customWidth="1"/>
    <col min="16" max="16" width="11.7109375" style="1" customWidth="1"/>
    <col min="17" max="17" width="4.140625" style="1" customWidth="1"/>
    <col min="18" max="18" width="2.7109375" style="1" customWidth="1"/>
    <col min="19" max="20" width="10.7109375" style="1" customWidth="1"/>
    <col min="21" max="21" width="8.85546875" style="1" customWidth="1"/>
    <col min="22" max="22" width="1.7109375" style="1" customWidth="1"/>
    <col min="23" max="23" width="10.42578125" style="1" customWidth="1"/>
    <col min="24" max="24" width="1.7109375" style="1" customWidth="1"/>
    <col min="25" max="25" width="7.7109375" style="1" customWidth="1"/>
    <col min="26" max="16384" width="10.7109375" style="1"/>
  </cols>
  <sheetData>
    <row r="1" spans="1:27" ht="14.25" customHeight="1">
      <c r="A1" s="186" t="s">
        <v>27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8"/>
    </row>
    <row r="2" spans="1:27" ht="14.25" customHeight="1">
      <c r="A2" s="189" t="s">
        <v>26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1"/>
    </row>
    <row r="3" spans="1:27" ht="14.25" customHeight="1">
      <c r="A3" s="189" t="s">
        <v>38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1"/>
    </row>
    <row r="4" spans="1:27" ht="14.25" customHeight="1">
      <c r="A4" s="192" t="s">
        <v>52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4"/>
    </row>
    <row r="5" spans="1:27" s="5" customFormat="1" ht="14.25" customHeight="1">
      <c r="A5" s="2"/>
      <c r="B5" s="3"/>
      <c r="C5" s="4"/>
      <c r="D5" s="4"/>
      <c r="E5" s="4"/>
      <c r="F5" s="4"/>
      <c r="H5" s="6"/>
      <c r="I5" s="6"/>
      <c r="J5" s="6"/>
      <c r="K5" s="6"/>
      <c r="L5" s="7"/>
      <c r="M5" s="6"/>
      <c r="N5" s="4"/>
      <c r="O5" s="4"/>
      <c r="P5" s="4"/>
      <c r="Q5" s="4"/>
      <c r="S5" s="8"/>
    </row>
    <row r="6" spans="1:27" ht="14.25" customHeight="1">
      <c r="A6" s="9">
        <v>480000</v>
      </c>
      <c r="B6" s="3"/>
      <c r="C6" s="10">
        <v>3</v>
      </c>
      <c r="D6" s="11" t="s">
        <v>0</v>
      </c>
      <c r="E6" s="5" t="s">
        <v>1</v>
      </c>
      <c r="F6" s="5"/>
      <c r="G6" s="10">
        <f>A6*C6</f>
        <v>1440000</v>
      </c>
      <c r="H6" s="10" t="s">
        <v>0</v>
      </c>
      <c r="I6" s="10"/>
      <c r="J6" s="157" t="s">
        <v>2</v>
      </c>
      <c r="K6" s="5"/>
      <c r="L6" s="12">
        <f>N36</f>
        <v>979400</v>
      </c>
      <c r="M6" s="5"/>
      <c r="N6" s="13" t="s">
        <v>3</v>
      </c>
      <c r="O6" s="5"/>
      <c r="P6" s="14">
        <f>L6/G6</f>
        <v>0.68013888888888885</v>
      </c>
      <c r="Q6" s="15"/>
      <c r="R6" s="5"/>
      <c r="S6" s="8"/>
      <c r="Z6" s="16"/>
    </row>
    <row r="7" spans="1:27" ht="14.25" customHeight="1">
      <c r="A7" s="17"/>
      <c r="B7" s="3"/>
      <c r="C7" s="18"/>
      <c r="D7" s="18"/>
      <c r="E7" s="18"/>
      <c r="F7" s="18"/>
      <c r="G7" s="157"/>
      <c r="H7" s="157"/>
      <c r="I7" s="157"/>
      <c r="J7" s="157"/>
      <c r="K7" s="5"/>
      <c r="L7" s="18"/>
      <c r="M7" s="157"/>
      <c r="N7" s="18"/>
      <c r="O7" s="18"/>
      <c r="P7" s="19"/>
      <c r="Q7" s="18"/>
      <c r="R7" s="5"/>
      <c r="S7" s="8"/>
    </row>
    <row r="8" spans="1:27" ht="14.25" customHeight="1">
      <c r="A8" s="163"/>
      <c r="B8" s="3"/>
      <c r="C8" s="13"/>
      <c r="D8" s="13"/>
      <c r="E8" s="20"/>
      <c r="F8" s="20"/>
      <c r="G8" s="157" t="s">
        <v>4</v>
      </c>
      <c r="H8" s="5"/>
      <c r="I8" s="5"/>
      <c r="J8" s="157" t="s">
        <v>4</v>
      </c>
      <c r="K8" s="157"/>
      <c r="L8" s="157" t="s">
        <v>4</v>
      </c>
      <c r="M8" s="157"/>
      <c r="N8" s="5"/>
      <c r="O8" s="5"/>
      <c r="P8" s="157" t="s">
        <v>5</v>
      </c>
      <c r="Q8" s="157"/>
      <c r="R8" s="5"/>
      <c r="S8" s="8"/>
      <c r="Z8" s="21"/>
      <c r="AA8" s="22"/>
    </row>
    <row r="9" spans="1:27" ht="14.25" customHeight="1">
      <c r="A9" s="17"/>
      <c r="B9" s="3" t="s">
        <v>29</v>
      </c>
      <c r="C9" s="13"/>
      <c r="D9" s="13"/>
      <c r="E9" s="157" t="s">
        <v>6</v>
      </c>
      <c r="F9" s="157"/>
      <c r="G9" s="157">
        <v>75</v>
      </c>
      <c r="H9" s="157"/>
      <c r="I9" s="157"/>
      <c r="J9" s="23">
        <v>30000</v>
      </c>
      <c r="K9" s="23"/>
      <c r="L9" s="24">
        <f>A6/J9</f>
        <v>16</v>
      </c>
      <c r="M9" s="157"/>
      <c r="N9" s="157" t="s">
        <v>7</v>
      </c>
      <c r="O9" s="157"/>
      <c r="P9" s="157" t="s">
        <v>8</v>
      </c>
      <c r="Q9" s="157"/>
      <c r="R9" s="5"/>
      <c r="S9" s="8"/>
    </row>
    <row r="10" spans="1:27" s="33" customFormat="1" ht="14.25" customHeight="1">
      <c r="A10" s="25" t="s">
        <v>9</v>
      </c>
      <c r="B10" s="26" t="s">
        <v>30</v>
      </c>
      <c r="C10" s="27" t="s">
        <v>9</v>
      </c>
      <c r="D10" s="28"/>
      <c r="E10" s="29" t="s">
        <v>10</v>
      </c>
      <c r="F10" s="29"/>
      <c r="G10" s="29" t="s">
        <v>11</v>
      </c>
      <c r="H10" s="29"/>
      <c r="I10" s="29"/>
      <c r="J10" s="29" t="s">
        <v>12</v>
      </c>
      <c r="K10" s="30"/>
      <c r="L10" s="29" t="s">
        <v>13</v>
      </c>
      <c r="M10" s="31"/>
      <c r="N10" s="29" t="s">
        <v>14</v>
      </c>
      <c r="O10" s="29"/>
      <c r="P10" s="29" t="s">
        <v>15</v>
      </c>
      <c r="Q10" s="29"/>
      <c r="R10" s="30"/>
      <c r="S10" s="32"/>
    </row>
    <row r="11" spans="1:27" ht="14.25" customHeight="1">
      <c r="A11" s="165">
        <v>3</v>
      </c>
      <c r="B11" s="166">
        <v>1</v>
      </c>
      <c r="C11" s="167">
        <v>3</v>
      </c>
      <c r="D11" s="168"/>
      <c r="E11" s="169">
        <f t="shared" ref="E11:E33" si="0">$A$6/L11</f>
        <v>13.043478260869565</v>
      </c>
      <c r="F11" s="170"/>
      <c r="G11" s="169">
        <v>5.75</v>
      </c>
      <c r="H11" s="171"/>
      <c r="I11" s="171"/>
      <c r="J11" s="172">
        <f t="shared" ref="J11:J23" si="1">G11*($J$9/$G$9)</f>
        <v>2300</v>
      </c>
      <c r="K11" s="172"/>
      <c r="L11" s="173">
        <f t="shared" ref="L11:L30" si="2">J11*$L$9</f>
        <v>36800</v>
      </c>
      <c r="M11" s="174"/>
      <c r="N11" s="175">
        <f t="shared" ref="N11:N33" si="3">L11*C11</f>
        <v>110400</v>
      </c>
      <c r="O11" s="176"/>
      <c r="P11" s="177">
        <f t="shared" ref="P11:P33" si="4">(N11/$L$6)</f>
        <v>0.11272207473963651</v>
      </c>
      <c r="Q11" s="178"/>
      <c r="R11" s="179"/>
      <c r="S11" s="180"/>
      <c r="T11" s="34"/>
      <c r="W11" s="35"/>
    </row>
    <row r="12" spans="1:27" ht="14.25" customHeight="1">
      <c r="A12" s="181" t="s">
        <v>45</v>
      </c>
      <c r="B12" s="166">
        <v>1</v>
      </c>
      <c r="C12" s="167">
        <v>3</v>
      </c>
      <c r="D12" s="168"/>
      <c r="E12" s="169">
        <f t="shared" si="0"/>
        <v>25</v>
      </c>
      <c r="F12" s="170"/>
      <c r="G12" s="169">
        <v>3</v>
      </c>
      <c r="H12" s="171"/>
      <c r="I12" s="171"/>
      <c r="J12" s="172">
        <f t="shared" si="1"/>
        <v>1200</v>
      </c>
      <c r="K12" s="172"/>
      <c r="L12" s="173">
        <f t="shared" si="2"/>
        <v>19200</v>
      </c>
      <c r="M12" s="174"/>
      <c r="N12" s="175">
        <f t="shared" si="3"/>
        <v>57600</v>
      </c>
      <c r="O12" s="176"/>
      <c r="P12" s="177">
        <f t="shared" si="4"/>
        <v>5.8811517255462527E-2</v>
      </c>
      <c r="Q12" s="178"/>
      <c r="R12" s="179"/>
      <c r="S12" s="180"/>
      <c r="T12" s="34"/>
      <c r="W12" s="35"/>
    </row>
    <row r="13" spans="1:27" ht="14.25" customHeight="1">
      <c r="A13" s="36">
        <v>5</v>
      </c>
      <c r="B13" s="37">
        <v>1</v>
      </c>
      <c r="C13" s="38">
        <v>5</v>
      </c>
      <c r="D13" s="39"/>
      <c r="E13" s="40">
        <f t="shared" si="0"/>
        <v>21.428571428571427</v>
      </c>
      <c r="F13" s="41"/>
      <c r="G13" s="40">
        <v>3.5</v>
      </c>
      <c r="H13" s="42"/>
      <c r="I13" s="42"/>
      <c r="J13" s="43">
        <f t="shared" si="1"/>
        <v>1400</v>
      </c>
      <c r="K13" s="43"/>
      <c r="L13" s="44">
        <f t="shared" si="2"/>
        <v>22400</v>
      </c>
      <c r="M13" s="45"/>
      <c r="N13" s="46">
        <f t="shared" si="3"/>
        <v>112000</v>
      </c>
      <c r="O13" s="47"/>
      <c r="P13" s="48">
        <f t="shared" si="4"/>
        <v>0.11435572799673269</v>
      </c>
      <c r="Q13" s="49"/>
      <c r="R13" s="50"/>
      <c r="S13" s="51"/>
      <c r="T13" s="34"/>
      <c r="W13" s="35"/>
    </row>
    <row r="14" spans="1:27" ht="14.25" customHeight="1">
      <c r="A14" s="164" t="s">
        <v>46</v>
      </c>
      <c r="B14" s="37">
        <v>1</v>
      </c>
      <c r="C14" s="38">
        <v>5</v>
      </c>
      <c r="D14" s="39"/>
      <c r="E14" s="40">
        <f t="shared" si="0"/>
        <v>33.333333333333336</v>
      </c>
      <c r="F14" s="41"/>
      <c r="G14" s="40">
        <v>2.25</v>
      </c>
      <c r="H14" s="42"/>
      <c r="I14" s="42"/>
      <c r="J14" s="43">
        <f t="shared" si="1"/>
        <v>900</v>
      </c>
      <c r="K14" s="43"/>
      <c r="L14" s="44">
        <f t="shared" si="2"/>
        <v>14400</v>
      </c>
      <c r="M14" s="45"/>
      <c r="N14" s="46">
        <f t="shared" si="3"/>
        <v>72000</v>
      </c>
      <c r="O14" s="47"/>
      <c r="P14" s="48">
        <f t="shared" si="4"/>
        <v>7.3514396569328164E-2</v>
      </c>
      <c r="Q14" s="49"/>
      <c r="R14" s="50"/>
      <c r="S14" s="51"/>
      <c r="T14" s="34"/>
      <c r="W14" s="35"/>
    </row>
    <row r="15" spans="1:27" ht="14.25" customHeight="1">
      <c r="A15" s="165">
        <v>10</v>
      </c>
      <c r="B15" s="166">
        <v>1</v>
      </c>
      <c r="C15" s="167">
        <v>10</v>
      </c>
      <c r="D15" s="168"/>
      <c r="E15" s="169">
        <f t="shared" si="0"/>
        <v>75</v>
      </c>
      <c r="F15" s="170"/>
      <c r="G15" s="169">
        <v>1</v>
      </c>
      <c r="H15" s="171"/>
      <c r="I15" s="171"/>
      <c r="J15" s="172">
        <f t="shared" si="1"/>
        <v>400</v>
      </c>
      <c r="K15" s="172"/>
      <c r="L15" s="173">
        <f t="shared" si="2"/>
        <v>6400</v>
      </c>
      <c r="M15" s="174"/>
      <c r="N15" s="175">
        <f t="shared" si="3"/>
        <v>64000</v>
      </c>
      <c r="O15" s="176"/>
      <c r="P15" s="177">
        <f t="shared" si="4"/>
        <v>6.5346130283847254E-2</v>
      </c>
      <c r="Q15" s="178"/>
      <c r="R15" s="179"/>
      <c r="S15" s="180"/>
      <c r="T15" s="34"/>
      <c r="W15" s="35"/>
    </row>
    <row r="16" spans="1:27" ht="14.25" customHeight="1">
      <c r="A16" s="181" t="s">
        <v>47</v>
      </c>
      <c r="B16" s="166">
        <v>1</v>
      </c>
      <c r="C16" s="167">
        <v>10</v>
      </c>
      <c r="D16" s="168"/>
      <c r="E16" s="169">
        <f t="shared" si="0"/>
        <v>150</v>
      </c>
      <c r="F16" s="170"/>
      <c r="G16" s="169">
        <v>0.5</v>
      </c>
      <c r="H16" s="171"/>
      <c r="I16" s="171"/>
      <c r="J16" s="172">
        <f t="shared" si="1"/>
        <v>200</v>
      </c>
      <c r="K16" s="172"/>
      <c r="L16" s="173">
        <f t="shared" si="2"/>
        <v>3200</v>
      </c>
      <c r="M16" s="174"/>
      <c r="N16" s="175">
        <f t="shared" si="3"/>
        <v>32000</v>
      </c>
      <c r="O16" s="176"/>
      <c r="P16" s="177">
        <f t="shared" si="4"/>
        <v>3.2673065141923627E-2</v>
      </c>
      <c r="Q16" s="178"/>
      <c r="R16" s="179"/>
      <c r="S16" s="180"/>
      <c r="T16" s="34"/>
      <c r="W16" s="35"/>
    </row>
    <row r="17" spans="1:23" ht="14.25" customHeight="1">
      <c r="A17" s="165" t="s">
        <v>39</v>
      </c>
      <c r="B17" s="166">
        <v>2</v>
      </c>
      <c r="C17" s="167">
        <v>10</v>
      </c>
      <c r="D17" s="168"/>
      <c r="E17" s="169">
        <f t="shared" si="0"/>
        <v>150</v>
      </c>
      <c r="F17" s="170"/>
      <c r="G17" s="169">
        <v>0.5</v>
      </c>
      <c r="H17" s="171"/>
      <c r="I17" s="171"/>
      <c r="J17" s="172">
        <f t="shared" si="1"/>
        <v>200</v>
      </c>
      <c r="K17" s="172"/>
      <c r="L17" s="173">
        <f t="shared" si="2"/>
        <v>3200</v>
      </c>
      <c r="M17" s="174"/>
      <c r="N17" s="175">
        <f t="shared" si="3"/>
        <v>32000</v>
      </c>
      <c r="O17" s="176"/>
      <c r="P17" s="177">
        <f t="shared" si="4"/>
        <v>3.2673065141923627E-2</v>
      </c>
      <c r="Q17" s="178"/>
      <c r="R17" s="171"/>
      <c r="S17" s="180"/>
      <c r="T17" s="34"/>
      <c r="W17" s="35"/>
    </row>
    <row r="18" spans="1:23" ht="14.25" customHeight="1">
      <c r="A18" s="36">
        <v>20</v>
      </c>
      <c r="B18" s="37">
        <v>1</v>
      </c>
      <c r="C18" s="38">
        <v>20</v>
      </c>
      <c r="D18" s="39"/>
      <c r="E18" s="40">
        <f t="shared" si="0"/>
        <v>100</v>
      </c>
      <c r="F18" s="41"/>
      <c r="G18" s="40">
        <v>0.75</v>
      </c>
      <c r="H18" s="42"/>
      <c r="I18" s="42"/>
      <c r="J18" s="43">
        <f t="shared" si="1"/>
        <v>300</v>
      </c>
      <c r="K18" s="43"/>
      <c r="L18" s="44">
        <f t="shared" si="2"/>
        <v>4800</v>
      </c>
      <c r="M18" s="45"/>
      <c r="N18" s="46">
        <f t="shared" si="3"/>
        <v>96000</v>
      </c>
      <c r="O18" s="47"/>
      <c r="P18" s="48">
        <f t="shared" si="4"/>
        <v>9.801919542577088E-2</v>
      </c>
      <c r="Q18" s="49"/>
      <c r="R18" s="42"/>
      <c r="S18" s="51"/>
      <c r="T18" s="34"/>
      <c r="W18" s="35"/>
    </row>
    <row r="19" spans="1:23" ht="14.25" customHeight="1">
      <c r="A19" s="164" t="s">
        <v>48</v>
      </c>
      <c r="B19" s="37">
        <v>1</v>
      </c>
      <c r="C19" s="38">
        <v>20</v>
      </c>
      <c r="D19" s="39"/>
      <c r="E19" s="40">
        <f t="shared" si="0"/>
        <v>300</v>
      </c>
      <c r="F19" s="41"/>
      <c r="G19" s="40">
        <v>0.25</v>
      </c>
      <c r="H19" s="42"/>
      <c r="I19" s="42"/>
      <c r="J19" s="43">
        <f t="shared" si="1"/>
        <v>100</v>
      </c>
      <c r="K19" s="43"/>
      <c r="L19" s="44">
        <f t="shared" si="2"/>
        <v>1600</v>
      </c>
      <c r="M19" s="45"/>
      <c r="N19" s="46">
        <f t="shared" si="3"/>
        <v>32000</v>
      </c>
      <c r="O19" s="47"/>
      <c r="P19" s="48">
        <f t="shared" si="4"/>
        <v>3.2673065141923627E-2</v>
      </c>
      <c r="Q19" s="49"/>
      <c r="R19" s="42"/>
      <c r="S19" s="51"/>
      <c r="T19" s="34"/>
      <c r="W19" s="35"/>
    </row>
    <row r="20" spans="1:23" ht="14.25" customHeight="1">
      <c r="A20" s="36" t="s">
        <v>40</v>
      </c>
      <c r="B20" s="37">
        <v>3</v>
      </c>
      <c r="C20" s="38">
        <v>20</v>
      </c>
      <c r="D20" s="39"/>
      <c r="E20" s="40">
        <f t="shared" si="0"/>
        <v>150</v>
      </c>
      <c r="F20" s="41"/>
      <c r="G20" s="40">
        <v>0.5</v>
      </c>
      <c r="H20" s="42"/>
      <c r="I20" s="42"/>
      <c r="J20" s="43">
        <f t="shared" si="1"/>
        <v>200</v>
      </c>
      <c r="K20" s="43"/>
      <c r="L20" s="44">
        <f t="shared" si="2"/>
        <v>3200</v>
      </c>
      <c r="M20" s="45"/>
      <c r="N20" s="46">
        <f t="shared" si="3"/>
        <v>64000</v>
      </c>
      <c r="O20" s="47"/>
      <c r="P20" s="48">
        <f t="shared" si="4"/>
        <v>6.5346130283847254E-2</v>
      </c>
      <c r="Q20" s="49"/>
      <c r="R20" s="42"/>
      <c r="S20" s="51"/>
      <c r="T20" s="34"/>
      <c r="W20" s="35"/>
    </row>
    <row r="21" spans="1:23" s="142" customFormat="1" ht="14.25" customHeight="1">
      <c r="A21" s="165">
        <v>25</v>
      </c>
      <c r="B21" s="166">
        <v>1</v>
      </c>
      <c r="C21" s="167">
        <v>25</v>
      </c>
      <c r="D21" s="168"/>
      <c r="E21" s="169">
        <f t="shared" si="0"/>
        <v>150</v>
      </c>
      <c r="F21" s="170"/>
      <c r="G21" s="169">
        <v>0.5</v>
      </c>
      <c r="H21" s="171"/>
      <c r="I21" s="171"/>
      <c r="J21" s="172">
        <f t="shared" si="1"/>
        <v>200</v>
      </c>
      <c r="K21" s="172"/>
      <c r="L21" s="173">
        <f t="shared" si="2"/>
        <v>3200</v>
      </c>
      <c r="M21" s="174"/>
      <c r="N21" s="175">
        <f t="shared" si="3"/>
        <v>80000</v>
      </c>
      <c r="O21" s="176"/>
      <c r="P21" s="177">
        <f t="shared" si="4"/>
        <v>8.168266285480906E-2</v>
      </c>
      <c r="Q21" s="178"/>
      <c r="R21" s="171"/>
      <c r="S21" s="182"/>
      <c r="T21" s="158"/>
      <c r="W21" s="159"/>
    </row>
    <row r="22" spans="1:23" s="142" customFormat="1" ht="14.25" customHeight="1">
      <c r="A22" s="181" t="s">
        <v>49</v>
      </c>
      <c r="B22" s="166">
        <v>1</v>
      </c>
      <c r="C22" s="167">
        <v>25</v>
      </c>
      <c r="D22" s="168"/>
      <c r="E22" s="169">
        <f t="shared" si="0"/>
        <v>300</v>
      </c>
      <c r="F22" s="170"/>
      <c r="G22" s="169">
        <v>0.25</v>
      </c>
      <c r="H22" s="171"/>
      <c r="I22" s="171"/>
      <c r="J22" s="172">
        <f t="shared" si="1"/>
        <v>100</v>
      </c>
      <c r="K22" s="172"/>
      <c r="L22" s="173">
        <f t="shared" si="2"/>
        <v>1600</v>
      </c>
      <c r="M22" s="174"/>
      <c r="N22" s="175">
        <f t="shared" si="3"/>
        <v>40000</v>
      </c>
      <c r="O22" s="176"/>
      <c r="P22" s="177">
        <f t="shared" si="4"/>
        <v>4.084133142740453E-2</v>
      </c>
      <c r="Q22" s="178"/>
      <c r="R22" s="171"/>
      <c r="S22" s="180" t="s">
        <v>25</v>
      </c>
      <c r="T22" s="158"/>
      <c r="W22" s="159"/>
    </row>
    <row r="23" spans="1:23" ht="14.25" customHeight="1">
      <c r="A23" s="165" t="s">
        <v>50</v>
      </c>
      <c r="B23" s="166">
        <v>3</v>
      </c>
      <c r="C23" s="167">
        <v>25</v>
      </c>
      <c r="D23" s="168"/>
      <c r="E23" s="169">
        <f t="shared" si="0"/>
        <v>300</v>
      </c>
      <c r="F23" s="170"/>
      <c r="G23" s="169">
        <v>0.25</v>
      </c>
      <c r="H23" s="171"/>
      <c r="I23" s="171"/>
      <c r="J23" s="172">
        <f t="shared" si="1"/>
        <v>100</v>
      </c>
      <c r="K23" s="172"/>
      <c r="L23" s="173">
        <f t="shared" si="2"/>
        <v>1600</v>
      </c>
      <c r="M23" s="174"/>
      <c r="N23" s="175">
        <f t="shared" si="3"/>
        <v>40000</v>
      </c>
      <c r="O23" s="176"/>
      <c r="P23" s="177">
        <f t="shared" si="4"/>
        <v>4.084133142740453E-2</v>
      </c>
      <c r="Q23" s="178"/>
      <c r="R23" s="171"/>
      <c r="S23" s="182">
        <f>SUM(P11:P23)</f>
        <v>0.84949969369001432</v>
      </c>
      <c r="T23" s="52"/>
      <c r="U23" s="5"/>
      <c r="V23" s="5"/>
      <c r="W23" s="53"/>
    </row>
    <row r="24" spans="1:23" s="142" customFormat="1" ht="14.25" customHeight="1">
      <c r="A24" s="36">
        <v>50</v>
      </c>
      <c r="B24" s="37">
        <v>1</v>
      </c>
      <c r="C24" s="38">
        <v>50</v>
      </c>
      <c r="D24" s="39"/>
      <c r="E24" s="40">
        <f t="shared" si="0"/>
        <v>1200</v>
      </c>
      <c r="F24" s="41"/>
      <c r="G24" s="40" t="s">
        <v>0</v>
      </c>
      <c r="H24" s="42"/>
      <c r="I24" s="42"/>
      <c r="J24" s="43">
        <v>25</v>
      </c>
      <c r="K24" s="43"/>
      <c r="L24" s="44">
        <f t="shared" si="2"/>
        <v>400</v>
      </c>
      <c r="M24" s="45"/>
      <c r="N24" s="46">
        <f t="shared" si="3"/>
        <v>20000</v>
      </c>
      <c r="O24" s="47"/>
      <c r="P24" s="48">
        <f t="shared" si="4"/>
        <v>2.0420665713702265E-2</v>
      </c>
      <c r="Q24" s="49"/>
      <c r="R24" s="42"/>
      <c r="S24" s="51"/>
      <c r="T24" s="160"/>
      <c r="U24" s="50"/>
      <c r="V24" s="50"/>
      <c r="W24" s="161"/>
    </row>
    <row r="25" spans="1:23" ht="14.25" customHeight="1">
      <c r="A25" s="36" t="s">
        <v>41</v>
      </c>
      <c r="B25" s="37">
        <v>2</v>
      </c>
      <c r="C25" s="38">
        <v>50</v>
      </c>
      <c r="D25" s="39"/>
      <c r="E25" s="40">
        <f t="shared" si="0"/>
        <v>2307.6923076923076</v>
      </c>
      <c r="F25" s="41"/>
      <c r="G25" s="40" t="s">
        <v>0</v>
      </c>
      <c r="H25" s="42"/>
      <c r="I25" s="42"/>
      <c r="J25" s="43">
        <v>13</v>
      </c>
      <c r="K25" s="43"/>
      <c r="L25" s="44">
        <f t="shared" si="2"/>
        <v>208</v>
      </c>
      <c r="M25" s="45"/>
      <c r="N25" s="46">
        <f t="shared" si="3"/>
        <v>10400</v>
      </c>
      <c r="O25" s="47"/>
      <c r="P25" s="48">
        <f t="shared" si="4"/>
        <v>1.0618746171125178E-2</v>
      </c>
      <c r="Q25" s="49"/>
      <c r="R25" s="42"/>
      <c r="S25" s="51"/>
      <c r="T25" s="52"/>
      <c r="U25" s="5"/>
      <c r="V25" s="5"/>
      <c r="W25" s="53"/>
    </row>
    <row r="26" spans="1:23" ht="14.25" customHeight="1">
      <c r="A26" s="36" t="s">
        <v>51</v>
      </c>
      <c r="B26" s="37">
        <v>4</v>
      </c>
      <c r="C26" s="38">
        <v>50</v>
      </c>
      <c r="D26" s="39"/>
      <c r="E26" s="40">
        <f t="shared" si="0"/>
        <v>2000</v>
      </c>
      <c r="F26" s="41"/>
      <c r="G26" s="40" t="s">
        <v>0</v>
      </c>
      <c r="H26" s="42"/>
      <c r="I26" s="42"/>
      <c r="J26" s="43">
        <v>15</v>
      </c>
      <c r="K26" s="43"/>
      <c r="L26" s="44">
        <f t="shared" si="2"/>
        <v>240</v>
      </c>
      <c r="M26" s="45"/>
      <c r="N26" s="46">
        <f t="shared" si="3"/>
        <v>12000</v>
      </c>
      <c r="O26" s="47"/>
      <c r="P26" s="48">
        <f t="shared" si="4"/>
        <v>1.225239942822136E-2</v>
      </c>
      <c r="Q26" s="49"/>
      <c r="R26" s="42"/>
      <c r="S26" s="51"/>
      <c r="T26" s="52"/>
      <c r="U26" s="5"/>
      <c r="V26" s="5"/>
      <c r="W26" s="53"/>
    </row>
    <row r="27" spans="1:23" ht="14.25" customHeight="1">
      <c r="A27" s="165">
        <v>100</v>
      </c>
      <c r="B27" s="166">
        <v>1</v>
      </c>
      <c r="C27" s="167">
        <v>100</v>
      </c>
      <c r="D27" s="168"/>
      <c r="E27" s="169">
        <f t="shared" si="0"/>
        <v>3000</v>
      </c>
      <c r="F27" s="170"/>
      <c r="G27" s="169" t="s">
        <v>0</v>
      </c>
      <c r="H27" s="171"/>
      <c r="I27" s="171"/>
      <c r="J27" s="172">
        <v>10</v>
      </c>
      <c r="K27" s="172"/>
      <c r="L27" s="173">
        <f t="shared" si="2"/>
        <v>160</v>
      </c>
      <c r="M27" s="174"/>
      <c r="N27" s="175">
        <f t="shared" si="3"/>
        <v>16000</v>
      </c>
      <c r="O27" s="176"/>
      <c r="P27" s="177">
        <f t="shared" si="4"/>
        <v>1.6336532570961813E-2</v>
      </c>
      <c r="Q27" s="178"/>
      <c r="R27" s="171"/>
      <c r="S27" s="182"/>
      <c r="T27" s="52"/>
      <c r="U27" s="5"/>
      <c r="V27" s="5"/>
      <c r="W27" s="53"/>
    </row>
    <row r="28" spans="1:23" ht="14.25" customHeight="1">
      <c r="A28" s="165" t="s">
        <v>42</v>
      </c>
      <c r="B28" s="166">
        <v>2</v>
      </c>
      <c r="C28" s="167">
        <v>100</v>
      </c>
      <c r="D28" s="168"/>
      <c r="E28" s="169">
        <f t="shared" si="0"/>
        <v>6000</v>
      </c>
      <c r="F28" s="170"/>
      <c r="G28" s="169" t="s">
        <v>0</v>
      </c>
      <c r="H28" s="171"/>
      <c r="I28" s="171"/>
      <c r="J28" s="172">
        <v>5</v>
      </c>
      <c r="K28" s="172"/>
      <c r="L28" s="173">
        <f t="shared" si="2"/>
        <v>80</v>
      </c>
      <c r="M28" s="174"/>
      <c r="N28" s="175">
        <f t="shared" si="3"/>
        <v>8000</v>
      </c>
      <c r="O28" s="176"/>
      <c r="P28" s="177">
        <f t="shared" si="4"/>
        <v>8.1682662854809067E-3</v>
      </c>
      <c r="Q28" s="178"/>
      <c r="R28" s="171"/>
      <c r="S28" s="182"/>
      <c r="T28" s="52"/>
      <c r="U28" s="5"/>
      <c r="V28" s="5"/>
      <c r="W28" s="53"/>
    </row>
    <row r="29" spans="1:23" ht="14.25" customHeight="1">
      <c r="A29" s="165" t="s">
        <v>43</v>
      </c>
      <c r="B29" s="166">
        <v>4</v>
      </c>
      <c r="C29" s="167">
        <v>100</v>
      </c>
      <c r="D29" s="168"/>
      <c r="E29" s="169">
        <f t="shared" si="0"/>
        <v>6000</v>
      </c>
      <c r="F29" s="170"/>
      <c r="G29" s="169" t="s">
        <v>0</v>
      </c>
      <c r="H29" s="171"/>
      <c r="I29" s="171"/>
      <c r="J29" s="172">
        <v>5</v>
      </c>
      <c r="K29" s="172"/>
      <c r="L29" s="173">
        <f t="shared" si="2"/>
        <v>80</v>
      </c>
      <c r="M29" s="174"/>
      <c r="N29" s="175">
        <f t="shared" si="3"/>
        <v>8000</v>
      </c>
      <c r="O29" s="176"/>
      <c r="P29" s="177">
        <f t="shared" si="4"/>
        <v>8.1682662854809067E-3</v>
      </c>
      <c r="Q29" s="178"/>
      <c r="R29" s="171"/>
      <c r="S29" s="182" t="s">
        <v>32</v>
      </c>
      <c r="T29" s="52"/>
      <c r="U29" s="5"/>
      <c r="V29" s="5"/>
      <c r="W29" s="53"/>
    </row>
    <row r="30" spans="1:23" ht="14.25" customHeight="1">
      <c r="A30" s="165" t="s">
        <v>44</v>
      </c>
      <c r="B30" s="166">
        <v>4</v>
      </c>
      <c r="C30" s="167">
        <v>100</v>
      </c>
      <c r="D30" s="168"/>
      <c r="E30" s="169">
        <f t="shared" si="0"/>
        <v>3000</v>
      </c>
      <c r="F30" s="170"/>
      <c r="G30" s="169" t="s">
        <v>0</v>
      </c>
      <c r="H30" s="171"/>
      <c r="I30" s="171"/>
      <c r="J30" s="172">
        <v>10</v>
      </c>
      <c r="K30" s="172"/>
      <c r="L30" s="173">
        <f t="shared" si="2"/>
        <v>160</v>
      </c>
      <c r="M30" s="174"/>
      <c r="N30" s="175">
        <f t="shared" si="3"/>
        <v>16000</v>
      </c>
      <c r="O30" s="176"/>
      <c r="P30" s="177">
        <f t="shared" si="4"/>
        <v>1.6336532570961813E-2</v>
      </c>
      <c r="Q30" s="178"/>
      <c r="R30" s="171"/>
      <c r="S30" s="182">
        <f>SUM(P24:P30)</f>
        <v>9.2301409025934256E-2</v>
      </c>
      <c r="T30" s="52"/>
      <c r="U30" s="5"/>
      <c r="V30" s="5"/>
      <c r="W30" s="53"/>
    </row>
    <row r="31" spans="1:23" ht="14.25" customHeight="1">
      <c r="A31" s="36">
        <v>500</v>
      </c>
      <c r="B31" s="37">
        <v>1</v>
      </c>
      <c r="C31" s="38">
        <v>500</v>
      </c>
      <c r="D31" s="39"/>
      <c r="E31" s="40">
        <f t="shared" si="0"/>
        <v>16000</v>
      </c>
      <c r="F31" s="41"/>
      <c r="G31" s="40" t="s">
        <v>0</v>
      </c>
      <c r="H31" s="42"/>
      <c r="I31" s="42"/>
      <c r="J31" s="43"/>
      <c r="K31" s="43"/>
      <c r="L31" s="44">
        <v>30</v>
      </c>
      <c r="M31" s="45" t="s">
        <v>28</v>
      </c>
      <c r="N31" s="46">
        <f t="shared" ref="N31" si="5">L31*C31</f>
        <v>15000</v>
      </c>
      <c r="O31" s="47"/>
      <c r="P31" s="48">
        <f t="shared" ref="P31" si="6">(N31/$L$6)</f>
        <v>1.53154992852767E-2</v>
      </c>
      <c r="Q31" s="49"/>
      <c r="R31" s="42"/>
      <c r="S31" s="51"/>
      <c r="T31" s="52"/>
      <c r="U31" s="5"/>
      <c r="V31" s="5"/>
      <c r="W31" s="53"/>
    </row>
    <row r="32" spans="1:23" ht="14.25" customHeight="1">
      <c r="A32" s="165">
        <v>1000</v>
      </c>
      <c r="B32" s="166">
        <v>1</v>
      </c>
      <c r="C32" s="167">
        <v>1000</v>
      </c>
      <c r="D32" s="168"/>
      <c r="E32" s="169">
        <f t="shared" si="0"/>
        <v>40000</v>
      </c>
      <c r="F32" s="170"/>
      <c r="G32" s="169" t="s">
        <v>0</v>
      </c>
      <c r="H32" s="171"/>
      <c r="I32" s="171"/>
      <c r="J32" s="172" t="s">
        <v>0</v>
      </c>
      <c r="K32" s="172"/>
      <c r="L32" s="173">
        <v>12</v>
      </c>
      <c r="M32" s="174" t="s">
        <v>28</v>
      </c>
      <c r="N32" s="175">
        <f t="shared" si="3"/>
        <v>12000</v>
      </c>
      <c r="O32" s="176"/>
      <c r="P32" s="177">
        <f t="shared" si="4"/>
        <v>1.225239942822136E-2</v>
      </c>
      <c r="Q32" s="178"/>
      <c r="R32" s="171"/>
      <c r="S32" s="182"/>
      <c r="T32" s="52"/>
      <c r="U32" s="5"/>
      <c r="V32" s="5"/>
      <c r="W32" s="53"/>
    </row>
    <row r="33" spans="1:24" ht="14.25" customHeight="1">
      <c r="A33" s="36">
        <v>10000</v>
      </c>
      <c r="B33" s="37">
        <v>1</v>
      </c>
      <c r="C33" s="38">
        <v>10000</v>
      </c>
      <c r="D33" s="39"/>
      <c r="E33" s="40">
        <f t="shared" si="0"/>
        <v>240000</v>
      </c>
      <c r="F33" s="41"/>
      <c r="G33" s="40" t="s">
        <v>0</v>
      </c>
      <c r="H33" s="42"/>
      <c r="I33" s="42"/>
      <c r="J33" s="43" t="s">
        <v>0</v>
      </c>
      <c r="K33" s="43"/>
      <c r="L33" s="44">
        <v>2</v>
      </c>
      <c r="M33" s="45" t="s">
        <v>28</v>
      </c>
      <c r="N33" s="46">
        <f t="shared" si="3"/>
        <v>20000</v>
      </c>
      <c r="O33" s="47"/>
      <c r="P33" s="48">
        <f t="shared" si="4"/>
        <v>2.0420665713702265E-2</v>
      </c>
      <c r="Q33" s="49"/>
      <c r="R33" s="42"/>
      <c r="S33" s="54">
        <f>SUM(P31:P33)</f>
        <v>4.7988564427200328E-2</v>
      </c>
      <c r="T33" s="52"/>
      <c r="U33" s="5"/>
      <c r="V33" s="5"/>
      <c r="W33" s="53"/>
    </row>
    <row r="34" spans="1:24" ht="14.25" customHeight="1">
      <c r="A34" s="55"/>
      <c r="B34" s="56"/>
      <c r="C34" s="57" t="s">
        <v>35</v>
      </c>
      <c r="D34" s="58"/>
      <c r="E34" s="59">
        <f>$A$6/L34</f>
        <v>3.9033275867677193</v>
      </c>
      <c r="F34" s="57"/>
      <c r="G34" s="60">
        <f>SUM(G11:G33)</f>
        <v>19</v>
      </c>
      <c r="H34" s="156"/>
      <c r="I34" s="156"/>
      <c r="J34" s="61">
        <f>SUM(J11:J33)</f>
        <v>7683</v>
      </c>
      <c r="K34" s="61"/>
      <c r="L34" s="156">
        <f>SUM(L11:L33)</f>
        <v>122972</v>
      </c>
      <c r="M34" s="62"/>
      <c r="N34" s="63">
        <f>SUM(N11:N33)</f>
        <v>969400</v>
      </c>
      <c r="O34" s="64"/>
      <c r="P34" s="65">
        <f>SUM(P11:P33)</f>
        <v>0.98978966714314875</v>
      </c>
      <c r="Q34" s="66" t="s">
        <v>17</v>
      </c>
      <c r="R34" s="58"/>
      <c r="S34" s="67">
        <f>SUM(S15:S33)</f>
        <v>0.98978966714314887</v>
      </c>
      <c r="T34" s="5"/>
      <c r="U34" s="5"/>
      <c r="V34" s="5"/>
      <c r="W34" s="5"/>
    </row>
    <row r="35" spans="1:24" ht="14.25" customHeight="1" thickBot="1">
      <c r="A35" s="68" t="s">
        <v>36</v>
      </c>
      <c r="B35" s="69"/>
      <c r="C35" s="70">
        <v>10000</v>
      </c>
      <c r="D35" s="71"/>
      <c r="E35" s="72"/>
      <c r="F35" s="73"/>
      <c r="G35" s="74"/>
      <c r="H35" s="75"/>
      <c r="I35" s="75"/>
      <c r="J35" s="76"/>
      <c r="K35" s="76"/>
      <c r="L35" s="75">
        <v>1</v>
      </c>
      <c r="M35" s="77"/>
      <c r="N35" s="78">
        <f>+L35*C35</f>
        <v>10000</v>
      </c>
      <c r="O35" s="79"/>
      <c r="P35" s="80">
        <f>+N35/$L$6</f>
        <v>1.0210332856851132E-2</v>
      </c>
      <c r="Q35" s="81"/>
      <c r="R35" s="71"/>
      <c r="S35" s="82">
        <f>+P35</f>
        <v>1.0210332856851132E-2</v>
      </c>
    </row>
    <row r="36" spans="1:24" ht="14.25" customHeight="1" thickTop="1">
      <c r="A36" s="17"/>
      <c r="B36" s="3"/>
      <c r="C36" s="20" t="s">
        <v>16</v>
      </c>
      <c r="D36" s="5"/>
      <c r="E36" s="83">
        <f>$A$6/L36</f>
        <v>3.9032958454294846</v>
      </c>
      <c r="F36" s="20"/>
      <c r="G36" s="84">
        <f>SUM(G34:G35)</f>
        <v>19</v>
      </c>
      <c r="H36" s="23"/>
      <c r="I36" s="23"/>
      <c r="J36" s="85">
        <f>SUM(J34:J35)</f>
        <v>7683</v>
      </c>
      <c r="K36" s="85"/>
      <c r="L36" s="23">
        <f>SUM(L34:L35)</f>
        <v>122973</v>
      </c>
      <c r="M36" s="86"/>
      <c r="N36" s="84">
        <f>SUM(N34:N35)</f>
        <v>979400</v>
      </c>
      <c r="O36" s="87"/>
      <c r="P36" s="88">
        <f>+P35+P34</f>
        <v>0.99999999999999989</v>
      </c>
      <c r="Q36" s="89"/>
      <c r="R36" s="5"/>
      <c r="S36" s="90">
        <f>+S35+S34</f>
        <v>1</v>
      </c>
    </row>
    <row r="37" spans="1:24" s="103" customFormat="1" ht="14.25" customHeight="1">
      <c r="A37" s="91"/>
      <c r="B37" s="92"/>
      <c r="C37" s="93"/>
      <c r="D37" s="33"/>
      <c r="E37" s="94"/>
      <c r="F37" s="93"/>
      <c r="G37" s="95"/>
      <c r="H37" s="96"/>
      <c r="I37" s="96"/>
      <c r="J37" s="97"/>
      <c r="K37" s="97"/>
      <c r="L37" s="97"/>
      <c r="M37" s="98"/>
      <c r="N37" s="99"/>
      <c r="O37" s="100"/>
      <c r="P37" s="101"/>
      <c r="Q37" s="101"/>
      <c r="R37" s="33"/>
      <c r="S37" s="102"/>
    </row>
    <row r="38" spans="1:24" ht="14.25" customHeight="1">
      <c r="A38" s="105" t="s">
        <v>19</v>
      </c>
      <c r="B38" s="106" t="s">
        <v>34</v>
      </c>
      <c r="C38" s="5"/>
      <c r="D38" s="5"/>
      <c r="E38" s="84"/>
      <c r="F38" s="20"/>
      <c r="G38" s="107"/>
      <c r="H38" s="23"/>
      <c r="I38" s="23"/>
      <c r="J38" s="85"/>
      <c r="K38" s="85"/>
      <c r="L38" s="85"/>
      <c r="M38" s="86"/>
      <c r="N38" s="104"/>
      <c r="O38" s="87"/>
      <c r="P38" s="89"/>
      <c r="Q38" s="89"/>
      <c r="R38" s="5"/>
      <c r="S38" s="8"/>
    </row>
    <row r="39" spans="1:24" ht="14.25" customHeight="1">
      <c r="A39" s="105" t="s">
        <v>28</v>
      </c>
      <c r="B39" s="106" t="s">
        <v>31</v>
      </c>
      <c r="C39" s="5"/>
      <c r="D39" s="5"/>
      <c r="E39" s="84"/>
      <c r="F39" s="20"/>
      <c r="G39" s="108"/>
      <c r="H39" s="23"/>
      <c r="I39" s="23"/>
      <c r="J39" s="85"/>
      <c r="K39" s="85"/>
      <c r="L39" s="86"/>
      <c r="M39" s="86"/>
      <c r="N39" s="85"/>
      <c r="O39" s="87"/>
      <c r="P39" s="109"/>
      <c r="Q39" s="109"/>
      <c r="R39" s="5"/>
      <c r="S39" s="8"/>
    </row>
    <row r="40" spans="1:24" ht="14.25" customHeight="1">
      <c r="A40" s="105" t="s">
        <v>17</v>
      </c>
      <c r="B40" s="106" t="s">
        <v>20</v>
      </c>
      <c r="C40" s="5"/>
      <c r="D40" s="5"/>
      <c r="E40" s="84"/>
      <c r="F40" s="20"/>
      <c r="G40" s="108"/>
      <c r="H40" s="23"/>
      <c r="I40" s="23"/>
      <c r="J40" s="85"/>
      <c r="K40" s="85"/>
      <c r="L40" s="86"/>
      <c r="M40" s="86"/>
      <c r="N40" s="85"/>
      <c r="O40" s="87"/>
      <c r="P40" s="109"/>
      <c r="Q40" s="109"/>
      <c r="R40" s="5"/>
      <c r="S40" s="8"/>
    </row>
    <row r="41" spans="1:24" ht="14.25" customHeight="1">
      <c r="A41" s="105"/>
      <c r="B41" s="106"/>
      <c r="C41" s="5"/>
      <c r="D41" s="5"/>
      <c r="E41" s="84"/>
      <c r="F41" s="5"/>
      <c r="G41" s="5"/>
      <c r="H41" s="5"/>
      <c r="I41" s="5"/>
      <c r="J41" s="5"/>
      <c r="K41" s="85"/>
      <c r="L41" s="5"/>
      <c r="M41" s="5"/>
      <c r="N41" s="110"/>
      <c r="O41" s="111"/>
      <c r="P41" s="112"/>
      <c r="Q41" s="113"/>
      <c r="R41" s="13"/>
      <c r="S41" s="114"/>
      <c r="T41" s="115"/>
      <c r="U41" s="115"/>
      <c r="V41" s="115"/>
      <c r="W41" s="115"/>
      <c r="X41" s="116">
        <v>21081.599999999999</v>
      </c>
    </row>
    <row r="42" spans="1:24" ht="14.25" customHeight="1">
      <c r="A42" s="105"/>
      <c r="B42" s="106"/>
      <c r="C42" s="5"/>
      <c r="D42" s="5"/>
      <c r="E42" s="183" t="s">
        <v>33</v>
      </c>
      <c r="F42" s="184"/>
      <c r="G42" s="184"/>
      <c r="H42" s="184"/>
      <c r="I42" s="184"/>
      <c r="J42" s="184"/>
      <c r="K42" s="184"/>
      <c r="L42" s="185"/>
      <c r="M42" s="85"/>
      <c r="N42" s="86"/>
      <c r="O42" s="13"/>
      <c r="P42" s="117"/>
      <c r="Q42" s="113"/>
      <c r="R42" s="13"/>
      <c r="S42" s="118"/>
      <c r="T42" s="115"/>
      <c r="U42" s="115"/>
      <c r="V42" s="115"/>
      <c r="W42" s="115"/>
      <c r="X42" s="116">
        <v>537.6</v>
      </c>
    </row>
    <row r="43" spans="1:24" ht="14.25" customHeight="1">
      <c r="A43" s="105"/>
      <c r="B43" s="106"/>
      <c r="C43" s="119"/>
      <c r="D43" s="5"/>
      <c r="E43" s="120">
        <v>3</v>
      </c>
      <c r="F43" s="23" t="s">
        <v>18</v>
      </c>
      <c r="G43" s="121">
        <f>$A$6/SUM(L11:L12)</f>
        <v>8.5714285714285712</v>
      </c>
      <c r="H43" s="23"/>
      <c r="I43" s="85"/>
      <c r="J43" s="131">
        <v>50</v>
      </c>
      <c r="K43" s="23" t="s">
        <v>18</v>
      </c>
      <c r="L43" s="123">
        <f>$A$6/SUM(L24:L26)</f>
        <v>566.03773584905662</v>
      </c>
      <c r="M43" s="20"/>
      <c r="N43" s="86"/>
      <c r="O43" s="11"/>
      <c r="P43" s="124"/>
      <c r="Q43" s="113"/>
      <c r="R43" s="13"/>
      <c r="S43" s="118"/>
      <c r="T43" s="115"/>
      <c r="U43" s="115"/>
      <c r="V43" s="115"/>
      <c r="W43" s="115"/>
      <c r="X43" s="116">
        <v>562</v>
      </c>
    </row>
    <row r="44" spans="1:24" ht="14.25" customHeight="1">
      <c r="A44" s="105"/>
      <c r="B44" s="106"/>
      <c r="C44" s="5"/>
      <c r="D44" s="5"/>
      <c r="E44" s="120">
        <v>5</v>
      </c>
      <c r="F44" s="23" t="s">
        <v>18</v>
      </c>
      <c r="G44" s="121">
        <f>$A$6/SUM(L13:L14)</f>
        <v>13.043478260869565</v>
      </c>
      <c r="H44" s="23"/>
      <c r="I44" s="85"/>
      <c r="J44" s="131">
        <v>100</v>
      </c>
      <c r="K44" s="5" t="s">
        <v>18</v>
      </c>
      <c r="L44" s="123">
        <f>$A$6/SUM(L27:L30)</f>
        <v>1000</v>
      </c>
      <c r="M44" s="122"/>
      <c r="N44" s="5"/>
      <c r="O44" s="11"/>
      <c r="P44" s="124"/>
      <c r="Q44" s="113"/>
      <c r="R44" s="13"/>
      <c r="S44" s="118"/>
      <c r="T44" s="115"/>
      <c r="U44" s="115"/>
      <c r="V44" s="115"/>
      <c r="W44" s="115"/>
      <c r="X44" s="116">
        <v>22181.200000000001</v>
      </c>
    </row>
    <row r="45" spans="1:24" ht="14.25" customHeight="1">
      <c r="A45" s="105"/>
      <c r="B45" s="106"/>
      <c r="C45" s="5"/>
      <c r="D45" s="5"/>
      <c r="E45" s="120">
        <v>10</v>
      </c>
      <c r="F45" s="23" t="s">
        <v>18</v>
      </c>
      <c r="G45" s="121">
        <f>$A$6/SUM(L15:L17)</f>
        <v>37.5</v>
      </c>
      <c r="H45" s="23"/>
      <c r="I45" s="85"/>
      <c r="J45" s="122">
        <v>500</v>
      </c>
      <c r="K45" s="23" t="s">
        <v>18</v>
      </c>
      <c r="L45" s="123">
        <f>$A$6/SUM(L31)</f>
        <v>16000</v>
      </c>
      <c r="M45" s="86"/>
      <c r="N45" s="122"/>
      <c r="O45" s="85"/>
      <c r="P45" s="125"/>
      <c r="Q45" s="109"/>
      <c r="R45" s="5"/>
      <c r="S45" s="8"/>
    </row>
    <row r="46" spans="1:24" ht="14.25" customHeight="1">
      <c r="A46" s="105"/>
      <c r="B46" s="106"/>
      <c r="C46" s="5"/>
      <c r="D46" s="5"/>
      <c r="E46" s="120">
        <v>20</v>
      </c>
      <c r="F46" s="23" t="s">
        <v>18</v>
      </c>
      <c r="G46" s="121">
        <f>$A$6/SUM(L18:L20)</f>
        <v>50</v>
      </c>
      <c r="H46" s="23"/>
      <c r="I46" s="85"/>
      <c r="J46" s="122">
        <v>1000</v>
      </c>
      <c r="K46" s="23" t="s">
        <v>18</v>
      </c>
      <c r="L46" s="123">
        <f>$A$6/SUM(L32)</f>
        <v>40000</v>
      </c>
      <c r="M46" s="86"/>
      <c r="N46" s="122"/>
      <c r="O46" s="85"/>
      <c r="P46" s="125"/>
      <c r="Q46" s="109"/>
      <c r="R46" s="5"/>
      <c r="S46" s="8"/>
    </row>
    <row r="47" spans="1:24" ht="14.25" customHeight="1">
      <c r="A47" s="105"/>
      <c r="B47" s="106"/>
      <c r="C47" s="5"/>
      <c r="D47" s="5"/>
      <c r="E47" s="162">
        <v>25</v>
      </c>
      <c r="F47" s="30" t="s">
        <v>18</v>
      </c>
      <c r="G47" s="127">
        <f>$A$6/SUM(L21:L23)</f>
        <v>75</v>
      </c>
      <c r="H47" s="23"/>
      <c r="I47" s="128"/>
      <c r="J47" s="129">
        <v>10000</v>
      </c>
      <c r="K47" s="126" t="s">
        <v>18</v>
      </c>
      <c r="L47" s="130">
        <f>$A$6/SUM(L33)</f>
        <v>240000</v>
      </c>
      <c r="M47" s="86"/>
      <c r="N47" s="85"/>
      <c r="O47" s="87"/>
      <c r="P47" s="109"/>
      <c r="Q47" s="109"/>
      <c r="R47" s="5"/>
      <c r="S47" s="8"/>
    </row>
    <row r="48" spans="1:24" ht="14.25" customHeight="1">
      <c r="A48" s="105"/>
      <c r="B48" s="106"/>
      <c r="C48" s="5"/>
      <c r="D48" s="5"/>
      <c r="H48" s="126"/>
      <c r="M48" s="86"/>
      <c r="N48" s="85"/>
      <c r="O48" s="87"/>
      <c r="P48" s="109"/>
      <c r="Q48" s="109"/>
      <c r="R48" s="5"/>
      <c r="S48" s="8"/>
    </row>
    <row r="49" spans="1:26" ht="14.25" customHeight="1">
      <c r="A49" s="105"/>
      <c r="B49" s="106"/>
      <c r="C49" s="5"/>
      <c r="D49" s="5"/>
      <c r="E49" s="131"/>
      <c r="F49" s="5"/>
      <c r="G49" s="5"/>
      <c r="H49" s="23"/>
      <c r="I49" s="85"/>
      <c r="J49" s="5"/>
      <c r="K49" s="5"/>
      <c r="L49" s="5"/>
      <c r="M49" s="86"/>
      <c r="N49" s="85"/>
      <c r="O49" s="87"/>
      <c r="P49" s="109"/>
      <c r="Q49" s="109"/>
      <c r="R49" s="5"/>
      <c r="S49" s="8"/>
    </row>
    <row r="50" spans="1:26" ht="14.25" customHeight="1">
      <c r="A50" s="17"/>
      <c r="B50" s="3"/>
      <c r="C50" s="5"/>
      <c r="D50" s="5"/>
      <c r="E50" s="5"/>
      <c r="F50" s="132"/>
      <c r="G50" s="121"/>
      <c r="H50" s="5"/>
      <c r="I50" s="5"/>
      <c r="J50" s="5"/>
      <c r="K50" s="132"/>
      <c r="L50" s="5"/>
      <c r="M50" s="5"/>
      <c r="N50" s="5"/>
      <c r="O50" s="132"/>
      <c r="P50" s="5"/>
      <c r="Q50" s="5"/>
      <c r="R50" s="5"/>
      <c r="S50" s="8"/>
      <c r="Z50" s="84"/>
    </row>
    <row r="51" spans="1:26" s="5" customFormat="1" ht="14.25" customHeight="1">
      <c r="A51" s="133"/>
      <c r="B51" s="134"/>
      <c r="C51" s="135" t="s">
        <v>8</v>
      </c>
      <c r="D51" s="136"/>
      <c r="E51" s="136"/>
      <c r="F51" s="135" t="s">
        <v>21</v>
      </c>
      <c r="G51" s="136"/>
      <c r="H51" s="136"/>
      <c r="I51" s="136"/>
      <c r="J51" s="136"/>
      <c r="K51" s="135" t="s">
        <v>22</v>
      </c>
      <c r="L51" s="136"/>
      <c r="M51" s="136"/>
      <c r="N51" s="136"/>
      <c r="O51" s="135" t="s">
        <v>23</v>
      </c>
      <c r="P51" s="136"/>
      <c r="Q51" s="136"/>
      <c r="R51" s="135" t="s">
        <v>24</v>
      </c>
      <c r="S51" s="137"/>
      <c r="T51" s="50"/>
      <c r="U51" s="42"/>
      <c r="V51" s="49"/>
      <c r="W51" s="50"/>
      <c r="X51" s="50"/>
      <c r="Z51" s="84"/>
    </row>
    <row r="52" spans="1:26" ht="12.75" customHeight="1">
      <c r="A52" s="36">
        <f t="shared" ref="A52:A64" si="7">A11</f>
        <v>3</v>
      </c>
      <c r="B52" s="37"/>
      <c r="C52" s="38">
        <f t="shared" ref="C52:C64" si="8">C11</f>
        <v>3</v>
      </c>
      <c r="D52" s="50"/>
      <c r="E52" s="43">
        <v>5</v>
      </c>
      <c r="F52" s="42" t="s">
        <v>18</v>
      </c>
      <c r="G52" s="39">
        <f t="shared" ref="G52:G64" si="9">E52*C52</f>
        <v>15</v>
      </c>
      <c r="H52" s="50"/>
      <c r="I52" s="50"/>
      <c r="J52" s="43">
        <v>6</v>
      </c>
      <c r="K52" s="42" t="s">
        <v>18</v>
      </c>
      <c r="L52" s="39">
        <f t="shared" ref="L52:L64" si="10">J52*C52</f>
        <v>18</v>
      </c>
      <c r="M52" s="50"/>
      <c r="N52" s="43">
        <v>5</v>
      </c>
      <c r="O52" s="42" t="s">
        <v>18</v>
      </c>
      <c r="P52" s="39">
        <f t="shared" ref="P52:P64" si="11">N52*C52</f>
        <v>15</v>
      </c>
      <c r="Q52" s="43">
        <v>7</v>
      </c>
      <c r="R52" s="42" t="s">
        <v>18</v>
      </c>
      <c r="S52" s="138">
        <f t="shared" ref="S52:S64" si="12">Q52*C52</f>
        <v>21</v>
      </c>
      <c r="T52" s="139">
        <f t="shared" ref="T52:T64" si="13">(E52+J52+N52+Q52)*($J$9/$G$9*$L$9)/4</f>
        <v>36800</v>
      </c>
      <c r="U52" s="139">
        <f t="shared" ref="U52:U64" si="14">L11</f>
        <v>36800</v>
      </c>
      <c r="V52" s="140"/>
      <c r="W52" s="141">
        <f>T52-U52</f>
        <v>0</v>
      </c>
      <c r="X52" s="142"/>
      <c r="Z52" s="84"/>
    </row>
    <row r="53" spans="1:26" ht="12.75" customHeight="1">
      <c r="A53" s="36" t="str">
        <f t="shared" si="7"/>
        <v>$3 BONUS</v>
      </c>
      <c r="B53" s="37"/>
      <c r="C53" s="38">
        <f t="shared" si="8"/>
        <v>3</v>
      </c>
      <c r="D53" s="50"/>
      <c r="E53" s="43">
        <v>3</v>
      </c>
      <c r="F53" s="42" t="s">
        <v>18</v>
      </c>
      <c r="G53" s="39">
        <f t="shared" si="9"/>
        <v>9</v>
      </c>
      <c r="H53" s="50"/>
      <c r="I53" s="50"/>
      <c r="J53" s="43">
        <v>3</v>
      </c>
      <c r="K53" s="42" t="s">
        <v>18</v>
      </c>
      <c r="L53" s="39">
        <f t="shared" si="10"/>
        <v>9</v>
      </c>
      <c r="M53" s="50"/>
      <c r="N53" s="43">
        <v>3</v>
      </c>
      <c r="O53" s="42" t="s">
        <v>18</v>
      </c>
      <c r="P53" s="39">
        <f t="shared" si="11"/>
        <v>9</v>
      </c>
      <c r="Q53" s="43">
        <v>3</v>
      </c>
      <c r="R53" s="42" t="s">
        <v>18</v>
      </c>
      <c r="S53" s="138">
        <f t="shared" si="12"/>
        <v>9</v>
      </c>
      <c r="T53" s="139">
        <f t="shared" si="13"/>
        <v>19200</v>
      </c>
      <c r="U53" s="139">
        <f t="shared" si="14"/>
        <v>19200</v>
      </c>
      <c r="V53" s="140"/>
      <c r="W53" s="141">
        <f t="shared" ref="W53:W64" si="15">T53-U53</f>
        <v>0</v>
      </c>
      <c r="X53" s="142"/>
      <c r="Z53" s="84"/>
    </row>
    <row r="54" spans="1:26" ht="12.75" customHeight="1">
      <c r="A54" s="36">
        <f t="shared" si="7"/>
        <v>5</v>
      </c>
      <c r="B54" s="37"/>
      <c r="C54" s="38">
        <f t="shared" si="8"/>
        <v>5</v>
      </c>
      <c r="D54" s="50"/>
      <c r="E54" s="43">
        <v>3</v>
      </c>
      <c r="F54" s="42" t="s">
        <v>18</v>
      </c>
      <c r="G54" s="39">
        <f t="shared" si="9"/>
        <v>15</v>
      </c>
      <c r="H54" s="50"/>
      <c r="I54" s="50"/>
      <c r="J54" s="43">
        <v>3</v>
      </c>
      <c r="K54" s="42" t="s">
        <v>18</v>
      </c>
      <c r="L54" s="39">
        <f t="shared" si="10"/>
        <v>15</v>
      </c>
      <c r="M54" s="50"/>
      <c r="N54" s="43">
        <v>4</v>
      </c>
      <c r="O54" s="42" t="s">
        <v>18</v>
      </c>
      <c r="P54" s="39">
        <f t="shared" si="11"/>
        <v>20</v>
      </c>
      <c r="Q54" s="43">
        <v>4</v>
      </c>
      <c r="R54" s="42" t="s">
        <v>18</v>
      </c>
      <c r="S54" s="138">
        <f t="shared" si="12"/>
        <v>20</v>
      </c>
      <c r="T54" s="139">
        <f t="shared" si="13"/>
        <v>22400</v>
      </c>
      <c r="U54" s="139">
        <f t="shared" si="14"/>
        <v>22400</v>
      </c>
      <c r="V54" s="140"/>
      <c r="W54" s="141">
        <f t="shared" si="15"/>
        <v>0</v>
      </c>
      <c r="X54" s="142"/>
      <c r="Z54" s="84"/>
    </row>
    <row r="55" spans="1:26" ht="12.75" customHeight="1">
      <c r="A55" s="36" t="str">
        <f t="shared" si="7"/>
        <v>$5 BONUS</v>
      </c>
      <c r="B55" s="37"/>
      <c r="C55" s="38">
        <f t="shared" si="8"/>
        <v>5</v>
      </c>
      <c r="D55" s="50"/>
      <c r="E55" s="43">
        <v>2</v>
      </c>
      <c r="F55" s="42" t="s">
        <v>18</v>
      </c>
      <c r="G55" s="39">
        <f t="shared" si="9"/>
        <v>10</v>
      </c>
      <c r="H55" s="50"/>
      <c r="I55" s="50"/>
      <c r="J55" s="43">
        <v>2</v>
      </c>
      <c r="K55" s="42" t="s">
        <v>18</v>
      </c>
      <c r="L55" s="39">
        <f t="shared" si="10"/>
        <v>10</v>
      </c>
      <c r="M55" s="50"/>
      <c r="N55" s="43">
        <v>2</v>
      </c>
      <c r="O55" s="42" t="s">
        <v>18</v>
      </c>
      <c r="P55" s="39">
        <f t="shared" si="11"/>
        <v>10</v>
      </c>
      <c r="Q55" s="43">
        <v>3</v>
      </c>
      <c r="R55" s="42" t="s">
        <v>18</v>
      </c>
      <c r="S55" s="138">
        <f t="shared" si="12"/>
        <v>15</v>
      </c>
      <c r="T55" s="139">
        <f t="shared" si="13"/>
        <v>14400</v>
      </c>
      <c r="U55" s="139">
        <f t="shared" si="14"/>
        <v>14400</v>
      </c>
      <c r="V55" s="140"/>
      <c r="W55" s="141">
        <f t="shared" si="15"/>
        <v>0</v>
      </c>
      <c r="X55" s="142"/>
      <c r="Z55" s="84"/>
    </row>
    <row r="56" spans="1:26" ht="12.75" customHeight="1">
      <c r="A56" s="36">
        <f t="shared" si="7"/>
        <v>10</v>
      </c>
      <c r="B56" s="37"/>
      <c r="C56" s="38">
        <f t="shared" si="8"/>
        <v>10</v>
      </c>
      <c r="D56" s="50"/>
      <c r="E56" s="43">
        <v>1</v>
      </c>
      <c r="F56" s="42" t="s">
        <v>18</v>
      </c>
      <c r="G56" s="39">
        <f t="shared" si="9"/>
        <v>10</v>
      </c>
      <c r="H56" s="50"/>
      <c r="I56" s="50"/>
      <c r="J56" s="43">
        <v>1</v>
      </c>
      <c r="K56" s="42" t="s">
        <v>18</v>
      </c>
      <c r="L56" s="39">
        <f t="shared" si="10"/>
        <v>10</v>
      </c>
      <c r="M56" s="50"/>
      <c r="N56" s="43">
        <v>1</v>
      </c>
      <c r="O56" s="42" t="s">
        <v>18</v>
      </c>
      <c r="P56" s="39">
        <f t="shared" si="11"/>
        <v>10</v>
      </c>
      <c r="Q56" s="43">
        <v>1</v>
      </c>
      <c r="R56" s="42" t="s">
        <v>18</v>
      </c>
      <c r="S56" s="138">
        <f t="shared" si="12"/>
        <v>10</v>
      </c>
      <c r="T56" s="139">
        <f t="shared" si="13"/>
        <v>6400</v>
      </c>
      <c r="U56" s="139">
        <f t="shared" si="14"/>
        <v>6400</v>
      </c>
      <c r="V56" s="140"/>
      <c r="W56" s="141">
        <f t="shared" si="15"/>
        <v>0</v>
      </c>
      <c r="X56" s="142"/>
    </row>
    <row r="57" spans="1:26" ht="14.25" customHeight="1">
      <c r="A57" s="36" t="str">
        <f t="shared" si="7"/>
        <v>$10 BONUS</v>
      </c>
      <c r="B57" s="37"/>
      <c r="C57" s="38">
        <f t="shared" si="8"/>
        <v>10</v>
      </c>
      <c r="D57" s="50"/>
      <c r="E57" s="50">
        <v>0</v>
      </c>
      <c r="F57" s="42" t="s">
        <v>18</v>
      </c>
      <c r="G57" s="39">
        <f t="shared" si="9"/>
        <v>0</v>
      </c>
      <c r="H57" s="50"/>
      <c r="I57" s="50"/>
      <c r="J57" s="50">
        <v>0</v>
      </c>
      <c r="K57" s="42" t="s">
        <v>18</v>
      </c>
      <c r="L57" s="39">
        <f t="shared" si="10"/>
        <v>0</v>
      </c>
      <c r="M57" s="50"/>
      <c r="N57" s="50">
        <v>1</v>
      </c>
      <c r="O57" s="42" t="s">
        <v>18</v>
      </c>
      <c r="P57" s="39">
        <f t="shared" si="11"/>
        <v>10</v>
      </c>
      <c r="Q57" s="50">
        <v>1</v>
      </c>
      <c r="R57" s="42" t="s">
        <v>18</v>
      </c>
      <c r="S57" s="138">
        <f t="shared" si="12"/>
        <v>10</v>
      </c>
      <c r="T57" s="139">
        <f t="shared" si="13"/>
        <v>3200</v>
      </c>
      <c r="U57" s="139">
        <f t="shared" si="14"/>
        <v>3200</v>
      </c>
      <c r="V57" s="142"/>
      <c r="W57" s="141">
        <f t="shared" si="15"/>
        <v>0</v>
      </c>
      <c r="X57" s="142"/>
    </row>
    <row r="58" spans="1:26" ht="14.25" customHeight="1">
      <c r="A58" s="36" t="str">
        <f t="shared" si="7"/>
        <v>$5 + $5</v>
      </c>
      <c r="B58" s="37"/>
      <c r="C58" s="38">
        <f t="shared" si="8"/>
        <v>10</v>
      </c>
      <c r="D58" s="50"/>
      <c r="E58" s="50">
        <v>1</v>
      </c>
      <c r="F58" s="42" t="s">
        <v>18</v>
      </c>
      <c r="G58" s="39">
        <f t="shared" si="9"/>
        <v>10</v>
      </c>
      <c r="H58" s="50"/>
      <c r="I58" s="50"/>
      <c r="J58" s="50">
        <v>0</v>
      </c>
      <c r="K58" s="42" t="s">
        <v>18</v>
      </c>
      <c r="L58" s="39">
        <f t="shared" si="10"/>
        <v>0</v>
      </c>
      <c r="M58" s="50"/>
      <c r="N58" s="50">
        <v>1</v>
      </c>
      <c r="O58" s="42" t="s">
        <v>18</v>
      </c>
      <c r="P58" s="39">
        <f t="shared" si="11"/>
        <v>10</v>
      </c>
      <c r="Q58" s="50">
        <v>0</v>
      </c>
      <c r="R58" s="42" t="s">
        <v>18</v>
      </c>
      <c r="S58" s="138">
        <f t="shared" si="12"/>
        <v>0</v>
      </c>
      <c r="T58" s="139">
        <f t="shared" si="13"/>
        <v>3200</v>
      </c>
      <c r="U58" s="139">
        <f t="shared" si="14"/>
        <v>3200</v>
      </c>
      <c r="V58" s="142"/>
      <c r="W58" s="141">
        <f t="shared" si="15"/>
        <v>0</v>
      </c>
      <c r="X58" s="142"/>
    </row>
    <row r="59" spans="1:26" ht="14.25" customHeight="1">
      <c r="A59" s="36">
        <f t="shared" si="7"/>
        <v>20</v>
      </c>
      <c r="B59" s="37"/>
      <c r="C59" s="38">
        <f t="shared" si="8"/>
        <v>20</v>
      </c>
      <c r="D59" s="50"/>
      <c r="E59" s="50">
        <v>1</v>
      </c>
      <c r="F59" s="42" t="s">
        <v>18</v>
      </c>
      <c r="G59" s="39">
        <f t="shared" si="9"/>
        <v>20</v>
      </c>
      <c r="H59" s="50"/>
      <c r="I59" s="50"/>
      <c r="J59" s="50">
        <v>0</v>
      </c>
      <c r="K59" s="42" t="s">
        <v>18</v>
      </c>
      <c r="L59" s="39">
        <f t="shared" si="10"/>
        <v>0</v>
      </c>
      <c r="M59" s="50"/>
      <c r="N59" s="50">
        <v>1</v>
      </c>
      <c r="O59" s="42" t="s">
        <v>18</v>
      </c>
      <c r="P59" s="39">
        <f t="shared" si="11"/>
        <v>20</v>
      </c>
      <c r="Q59" s="50">
        <v>1</v>
      </c>
      <c r="R59" s="42" t="s">
        <v>18</v>
      </c>
      <c r="S59" s="138">
        <f t="shared" si="12"/>
        <v>20</v>
      </c>
      <c r="T59" s="139">
        <f t="shared" si="13"/>
        <v>4800</v>
      </c>
      <c r="U59" s="139">
        <f t="shared" si="14"/>
        <v>4800</v>
      </c>
      <c r="V59" s="142"/>
      <c r="W59" s="141">
        <f t="shared" si="15"/>
        <v>0</v>
      </c>
      <c r="X59" s="142"/>
    </row>
    <row r="60" spans="1:26" ht="14.25" customHeight="1">
      <c r="A60" s="36" t="str">
        <f t="shared" si="7"/>
        <v>$20 BONUS</v>
      </c>
      <c r="B60" s="37"/>
      <c r="C60" s="38">
        <f t="shared" si="8"/>
        <v>20</v>
      </c>
      <c r="D60" s="50"/>
      <c r="E60" s="50">
        <v>1</v>
      </c>
      <c r="F60" s="42" t="s">
        <v>18</v>
      </c>
      <c r="G60" s="39">
        <f t="shared" si="9"/>
        <v>20</v>
      </c>
      <c r="H60" s="50"/>
      <c r="I60" s="50"/>
      <c r="J60" s="50">
        <v>0</v>
      </c>
      <c r="K60" s="42" t="s">
        <v>18</v>
      </c>
      <c r="L60" s="39">
        <f t="shared" si="10"/>
        <v>0</v>
      </c>
      <c r="M60" s="50"/>
      <c r="N60" s="50">
        <v>0</v>
      </c>
      <c r="O60" s="42" t="s">
        <v>18</v>
      </c>
      <c r="P60" s="39">
        <f t="shared" si="11"/>
        <v>0</v>
      </c>
      <c r="Q60" s="50">
        <v>0</v>
      </c>
      <c r="R60" s="42" t="s">
        <v>18</v>
      </c>
      <c r="S60" s="138">
        <f t="shared" si="12"/>
        <v>0</v>
      </c>
      <c r="T60" s="139">
        <f t="shared" si="13"/>
        <v>1600</v>
      </c>
      <c r="U60" s="139">
        <f t="shared" si="14"/>
        <v>1600</v>
      </c>
      <c r="V60" s="142"/>
      <c r="W60" s="141">
        <f t="shared" si="15"/>
        <v>0</v>
      </c>
      <c r="X60" s="142"/>
    </row>
    <row r="61" spans="1:26" ht="14.25" customHeight="1">
      <c r="A61" s="36" t="str">
        <f t="shared" si="7"/>
        <v>$5x2 + $10</v>
      </c>
      <c r="B61" s="37"/>
      <c r="C61" s="38">
        <f t="shared" si="8"/>
        <v>20</v>
      </c>
      <c r="D61" s="50"/>
      <c r="E61" s="50">
        <v>1</v>
      </c>
      <c r="F61" s="42" t="s">
        <v>18</v>
      </c>
      <c r="G61" s="39">
        <f t="shared" si="9"/>
        <v>20</v>
      </c>
      <c r="H61" s="50"/>
      <c r="I61" s="50"/>
      <c r="J61" s="50">
        <v>1</v>
      </c>
      <c r="K61" s="42" t="s">
        <v>18</v>
      </c>
      <c r="L61" s="39">
        <f t="shared" si="10"/>
        <v>20</v>
      </c>
      <c r="M61" s="50"/>
      <c r="N61" s="50">
        <v>0</v>
      </c>
      <c r="O61" s="42" t="s">
        <v>18</v>
      </c>
      <c r="P61" s="39">
        <f t="shared" si="11"/>
        <v>0</v>
      </c>
      <c r="Q61" s="50">
        <v>0</v>
      </c>
      <c r="R61" s="42" t="s">
        <v>18</v>
      </c>
      <c r="S61" s="138">
        <f t="shared" si="12"/>
        <v>0</v>
      </c>
      <c r="T61" s="139">
        <f t="shared" si="13"/>
        <v>3200</v>
      </c>
      <c r="U61" s="139">
        <f t="shared" si="14"/>
        <v>3200</v>
      </c>
      <c r="V61" s="142"/>
      <c r="W61" s="141">
        <f t="shared" si="15"/>
        <v>0</v>
      </c>
      <c r="X61" s="142"/>
    </row>
    <row r="62" spans="1:26" ht="14.25" customHeight="1">
      <c r="A62" s="36">
        <f t="shared" si="7"/>
        <v>25</v>
      </c>
      <c r="B62" s="37"/>
      <c r="C62" s="38">
        <f t="shared" si="8"/>
        <v>25</v>
      </c>
      <c r="D62" s="50"/>
      <c r="E62" s="50">
        <v>0</v>
      </c>
      <c r="F62" s="42" t="s">
        <v>18</v>
      </c>
      <c r="G62" s="39">
        <f t="shared" si="9"/>
        <v>0</v>
      </c>
      <c r="H62" s="50"/>
      <c r="I62" s="50"/>
      <c r="J62" s="50">
        <v>1</v>
      </c>
      <c r="K62" s="42" t="s">
        <v>18</v>
      </c>
      <c r="L62" s="39">
        <f t="shared" si="10"/>
        <v>25</v>
      </c>
      <c r="M62" s="50"/>
      <c r="N62" s="50">
        <v>1</v>
      </c>
      <c r="O62" s="42" t="s">
        <v>18</v>
      </c>
      <c r="P62" s="39">
        <f t="shared" si="11"/>
        <v>25</v>
      </c>
      <c r="Q62" s="50">
        <v>0</v>
      </c>
      <c r="R62" s="42" t="s">
        <v>18</v>
      </c>
      <c r="S62" s="138">
        <f t="shared" si="12"/>
        <v>0</v>
      </c>
      <c r="T62" s="139">
        <f t="shared" si="13"/>
        <v>3200</v>
      </c>
      <c r="U62" s="139">
        <f t="shared" si="14"/>
        <v>3200</v>
      </c>
      <c r="V62" s="142"/>
      <c r="W62" s="141">
        <f t="shared" si="15"/>
        <v>0</v>
      </c>
      <c r="X62" s="142"/>
    </row>
    <row r="63" spans="1:26" ht="14.25" customHeight="1">
      <c r="A63" s="36" t="str">
        <f t="shared" si="7"/>
        <v>$25 BONUS</v>
      </c>
      <c r="B63" s="37"/>
      <c r="C63" s="38">
        <f t="shared" si="8"/>
        <v>25</v>
      </c>
      <c r="D63" s="50"/>
      <c r="E63" s="50">
        <v>0</v>
      </c>
      <c r="F63" s="42" t="s">
        <v>18</v>
      </c>
      <c r="G63" s="39">
        <f t="shared" si="9"/>
        <v>0</v>
      </c>
      <c r="H63" s="50"/>
      <c r="I63" s="50"/>
      <c r="J63" s="50">
        <v>1</v>
      </c>
      <c r="K63" s="42" t="s">
        <v>18</v>
      </c>
      <c r="L63" s="39">
        <f t="shared" si="10"/>
        <v>25</v>
      </c>
      <c r="M63" s="50"/>
      <c r="N63" s="50">
        <v>0</v>
      </c>
      <c r="O63" s="42" t="s">
        <v>18</v>
      </c>
      <c r="P63" s="39">
        <f t="shared" si="11"/>
        <v>0</v>
      </c>
      <c r="Q63" s="50">
        <v>0</v>
      </c>
      <c r="R63" s="42" t="s">
        <v>18</v>
      </c>
      <c r="S63" s="138">
        <f t="shared" si="12"/>
        <v>0</v>
      </c>
      <c r="T63" s="139">
        <f t="shared" si="13"/>
        <v>1600</v>
      </c>
      <c r="U63" s="139">
        <f t="shared" si="14"/>
        <v>1600</v>
      </c>
      <c r="V63" s="142"/>
      <c r="W63" s="141">
        <f t="shared" si="15"/>
        <v>0</v>
      </c>
      <c r="X63" s="142"/>
    </row>
    <row r="64" spans="1:26" ht="14.25" customHeight="1">
      <c r="A64" s="152" t="str">
        <f t="shared" si="7"/>
        <v>$10 + $5 + $10 BONUS</v>
      </c>
      <c r="B64" s="134"/>
      <c r="C64" s="153">
        <f t="shared" si="8"/>
        <v>25</v>
      </c>
      <c r="D64" s="136"/>
      <c r="E64" s="136">
        <v>0</v>
      </c>
      <c r="F64" s="135" t="s">
        <v>18</v>
      </c>
      <c r="G64" s="154">
        <f t="shared" si="9"/>
        <v>0</v>
      </c>
      <c r="H64" s="136"/>
      <c r="I64" s="136"/>
      <c r="J64" s="136">
        <v>0</v>
      </c>
      <c r="K64" s="135" t="s">
        <v>18</v>
      </c>
      <c r="L64" s="154">
        <f t="shared" si="10"/>
        <v>0</v>
      </c>
      <c r="M64" s="136"/>
      <c r="N64" s="136">
        <v>0</v>
      </c>
      <c r="O64" s="135" t="s">
        <v>18</v>
      </c>
      <c r="P64" s="154">
        <f t="shared" si="11"/>
        <v>0</v>
      </c>
      <c r="Q64" s="136">
        <v>1</v>
      </c>
      <c r="R64" s="135" t="s">
        <v>18</v>
      </c>
      <c r="S64" s="155">
        <f t="shared" si="12"/>
        <v>25</v>
      </c>
      <c r="T64" s="139">
        <f t="shared" si="13"/>
        <v>1600</v>
      </c>
      <c r="U64" s="139">
        <f t="shared" si="14"/>
        <v>1600</v>
      </c>
      <c r="V64" s="142"/>
      <c r="W64" s="141">
        <f t="shared" si="15"/>
        <v>0</v>
      </c>
      <c r="X64" s="142"/>
    </row>
    <row r="65" spans="1:20" ht="14.25" customHeight="1">
      <c r="A65" s="145" t="s">
        <v>37</v>
      </c>
      <c r="B65" s="3"/>
      <c r="C65" s="38"/>
      <c r="D65" s="5"/>
      <c r="E65" s="45">
        <f>SUM(E52:E64)</f>
        <v>18</v>
      </c>
      <c r="F65" s="42"/>
      <c r="G65" s="143">
        <f>SUM(G52:G64)</f>
        <v>129</v>
      </c>
      <c r="H65" s="50"/>
      <c r="I65" s="50"/>
      <c r="J65" s="45">
        <f>SUM(J52:J64)</f>
        <v>18</v>
      </c>
      <c r="K65" s="42"/>
      <c r="L65" s="143">
        <f>SUM(L52:L64)</f>
        <v>132</v>
      </c>
      <c r="M65" s="50"/>
      <c r="N65" s="45">
        <f>SUM(N52:N64)</f>
        <v>19</v>
      </c>
      <c r="O65" s="42"/>
      <c r="P65" s="143">
        <f>SUM(P52:P64)</f>
        <v>129</v>
      </c>
      <c r="Q65" s="45">
        <f>SUM(Q52:Q64)</f>
        <v>21</v>
      </c>
      <c r="R65" s="42"/>
      <c r="S65" s="144">
        <f>SUM(S52:S64)</f>
        <v>130</v>
      </c>
    </row>
    <row r="66" spans="1:20" ht="14.25" customHeight="1">
      <c r="A66" s="17"/>
      <c r="B66" s="3"/>
      <c r="C66" s="38"/>
      <c r="D66" s="5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1"/>
    </row>
    <row r="67" spans="1:20" ht="14.25" customHeight="1">
      <c r="A67" s="17"/>
      <c r="B67" s="3"/>
      <c r="C67" s="38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8"/>
      <c r="T67" s="146">
        <f>(G65+L65+P65+S65)/4</f>
        <v>130</v>
      </c>
    </row>
    <row r="68" spans="1:20" ht="14.25" customHeight="1" thickBot="1">
      <c r="A68" s="147"/>
      <c r="B68" s="148"/>
      <c r="C68" s="149"/>
      <c r="D68" s="149"/>
      <c r="E68" s="149"/>
      <c r="F68" s="149"/>
      <c r="G68" s="149"/>
      <c r="H68" s="149"/>
      <c r="I68" s="149"/>
      <c r="J68" s="149"/>
      <c r="K68" s="149"/>
      <c r="L68" s="149"/>
      <c r="M68" s="149"/>
      <c r="N68" s="149"/>
      <c r="O68" s="149"/>
      <c r="P68" s="149"/>
      <c r="Q68" s="149"/>
      <c r="R68" s="149"/>
      <c r="S68" s="150"/>
    </row>
  </sheetData>
  <mergeCells count="5">
    <mergeCell ref="E42:L42"/>
    <mergeCell ref="A1:S1"/>
    <mergeCell ref="A2:S2"/>
    <mergeCell ref="A3:S3"/>
    <mergeCell ref="A4:S4"/>
  </mergeCells>
  <phoneticPr fontId="0" type="noConversion"/>
  <pageMargins left="0.28000000000000003" right="0.28000000000000003" top="0.7" bottom="0.2" header="0.5" footer="0.3"/>
  <pageSetup scale="7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1468</vt:lpstr>
      <vt:lpstr>'1468'!Print_Area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2018-03-22T13:10:34Z</cp:lastPrinted>
  <dcterms:created xsi:type="dcterms:W3CDTF">1998-07-22T12:50:39Z</dcterms:created>
  <dcterms:modified xsi:type="dcterms:W3CDTF">2018-04-27T19:44:14Z</dcterms:modified>
</cp:coreProperties>
</file>