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2920" windowHeight="10395" tabRatio="601" xr2:uid="{00000000-000D-0000-FFFF-FFFF00000000}"/>
  </bookViews>
  <sheets>
    <sheet name="1456" sheetId="1" r:id="rId1"/>
  </sheets>
  <definedNames>
    <definedName name="_xlnm.Print_Area" localSheetId="0">'1456'!$A$1:$R$24</definedName>
  </definedNames>
  <calcPr calcId="171027"/>
</workbook>
</file>

<file path=xl/calcChain.xml><?xml version="1.0" encoding="utf-8"?>
<calcChain xmlns="http://schemas.openxmlformats.org/spreadsheetml/2006/main">
  <c r="A32" i="1" l="1"/>
  <c r="A33" i="1"/>
  <c r="C32" i="1"/>
  <c r="C33" i="1"/>
  <c r="I12" i="1"/>
  <c r="I13" i="1"/>
  <c r="I14" i="1"/>
  <c r="I15" i="1"/>
  <c r="I16" i="1"/>
  <c r="I17" i="1"/>
  <c r="O32" i="1" l="1"/>
  <c r="K33" i="1"/>
  <c r="S32" i="1"/>
  <c r="S33" i="1"/>
  <c r="E34" i="1"/>
  <c r="I34" i="1"/>
  <c r="P34" i="1"/>
  <c r="M34" i="1"/>
  <c r="S31" i="1"/>
  <c r="C31" i="1"/>
  <c r="O31" i="1" s="1"/>
  <c r="A31" i="1"/>
  <c r="I11" i="1"/>
  <c r="T32" i="1"/>
  <c r="G18" i="1"/>
  <c r="K9" i="1"/>
  <c r="E21" i="1"/>
  <c r="G6" i="1"/>
  <c r="R32" i="1"/>
  <c r="R31" i="1" l="1"/>
  <c r="K31" i="1"/>
  <c r="V32" i="1"/>
  <c r="K16" i="1"/>
  <c r="M16" i="1" s="1"/>
  <c r="K13" i="1"/>
  <c r="M13" i="1" s="1"/>
  <c r="K14" i="1"/>
  <c r="K12" i="1"/>
  <c r="M12" i="1" s="1"/>
  <c r="K17" i="1"/>
  <c r="K15" i="1"/>
  <c r="M15" i="1" s="1"/>
  <c r="R33" i="1"/>
  <c r="G33" i="1"/>
  <c r="G32" i="1"/>
  <c r="K32" i="1"/>
  <c r="G31" i="1"/>
  <c r="I18" i="1"/>
  <c r="K11" i="1"/>
  <c r="T31" i="1"/>
  <c r="V31" i="1" s="1"/>
  <c r="T33" i="1"/>
  <c r="V33" i="1" s="1"/>
  <c r="O33" i="1"/>
  <c r="G21" i="1" l="1"/>
  <c r="M17" i="1"/>
  <c r="E17" i="1"/>
  <c r="M14" i="1"/>
  <c r="K21" i="1"/>
  <c r="E15" i="1"/>
  <c r="K34" i="1"/>
  <c r="O34" i="1"/>
  <c r="G34" i="1"/>
  <c r="R34" i="1"/>
  <c r="E14" i="1"/>
  <c r="E11" i="1"/>
  <c r="M11" i="1"/>
  <c r="E13" i="1"/>
  <c r="K18" i="1"/>
  <c r="E12" i="1"/>
  <c r="E16" i="1"/>
  <c r="S35" i="1" l="1"/>
  <c r="E18" i="1"/>
  <c r="M18" i="1"/>
  <c r="K6" i="1" s="1"/>
  <c r="O13" i="1" l="1"/>
  <c r="O15" i="1"/>
  <c r="O17" i="1"/>
  <c r="O14" i="1"/>
  <c r="O11" i="1"/>
  <c r="O6" i="1"/>
  <c r="O12" i="1"/>
  <c r="O16" i="1"/>
  <c r="R15" i="1" l="1"/>
  <c r="R17" i="1"/>
  <c r="O18" i="1"/>
  <c r="R18" i="1" l="1"/>
</calcChain>
</file>

<file path=xl/sharedStrings.xml><?xml version="1.0" encoding="utf-8"?>
<sst xmlns="http://schemas.openxmlformats.org/spreadsheetml/2006/main" count="62" uniqueCount="43">
  <si>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</si>
  <si>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</si>
  <si>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</si>
  <si>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</si>
  <si>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</si>
  <si>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</si>
  <si>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</si>
  <si>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</si>
  <si>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</si>
  <si>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</si>
  <si>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</si>
  <si>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</si>
  <si>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</si>
  <si>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</si>
  <si>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</si>
  <si>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</si>
  <si>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</si>
  <si>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</si>
  <si>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</si>
  <si>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</si>
  <si>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</si>
  <si>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</si>
  <si>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</si>
  <si>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</si>
  <si>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</si>
  <si>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</si>
  <si>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</si>
  <si>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</si>
  <si>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</si>
  <si>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</si>
  <si>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</si>
  <si>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</si>
  <si>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</si>
  <si>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</si>
  <si>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</si>
  <si>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SUBTOTAL</t>
  </si>
  <si>
    <t>INSTANT GAME 1456 - "WIN EITHER $50 OR $100"</t>
  </si>
  <si>
    <t>$10x5</t>
  </si>
  <si>
    <t>$25x2</t>
  </si>
  <si>
    <t>$50x2</t>
  </si>
  <si>
    <t>$25x4</t>
  </si>
  <si>
    <t>$10x10</t>
  </si>
  <si>
    <t>DECEMBER 11, 2017 -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</si>
</sst>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9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1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0" borderId="0" xfId="0" applyNumberFormat="1" applyFont="1" applyFill="1" applyBorder="1"/>
    <xf numFmtId="5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10" fontId="2" fillId="0" borderId="6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6" fillId="0" borderId="5" xfId="0" applyFont="1" applyBorder="1"/>
    <xf numFmtId="164" fontId="2" fillId="0" borderId="0" xfId="0" applyNumberFormat="1" applyFont="1" applyBorder="1"/>
    <xf numFmtId="3" fontId="2" fillId="0" borderId="0" xfId="0" applyNumberFormat="1" applyFont="1" applyBorder="1" applyAlignment="1">
      <alignment horizontal="left"/>
    </xf>
    <xf numFmtId="0" fontId="4" fillId="0" borderId="5" xfId="0" applyFont="1" applyBorder="1"/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5" xfId="0" applyNumberFormat="1" applyFont="1" applyBorder="1" applyAlignment="1">
      <alignment horizontal="left"/>
    </xf>
    <xf numFmtId="170" fontId="2" fillId="0" borderId="0" xfId="0" applyNumberFormat="1" applyFont="1" applyBorder="1"/>
    <xf numFmtId="5" fontId="2" fillId="0" borderId="0" xfId="0" applyNumberFormat="1" applyFont="1" applyBorder="1" applyAlignment="1">
      <alignment horizontal="center"/>
    </xf>
    <xf numFmtId="6" fontId="2" fillId="0" borderId="10" xfId="0" applyNumberFormat="1" applyFont="1" applyBorder="1" applyAlignment="1">
      <alignment horizontal="left"/>
    </xf>
    <xf numFmtId="38" fontId="2" fillId="0" borderId="4" xfId="1" applyNumberFormat="1" applyFont="1" applyBorder="1" applyAlignment="1">
      <alignment horizontal="center"/>
    </xf>
    <xf numFmtId="5" fontId="2" fillId="0" borderId="4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11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2" fillId="0" borderId="16" xfId="0" applyNumberFormat="1" applyFont="1" applyFill="1" applyBorder="1" applyAlignment="1">
      <alignment horizontal="right"/>
    </xf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69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169" fontId="2" fillId="0" borderId="17" xfId="0" applyNumberFormat="1" applyFont="1" applyFill="1" applyBorder="1" applyAlignment="1">
      <alignment horizontal="left"/>
    </xf>
    <xf numFmtId="8" fontId="2" fillId="0" borderId="0" xfId="2" applyFont="1" applyFill="1"/>
    <xf numFmtId="10" fontId="2" fillId="0" borderId="6" xfId="0" applyNumberFormat="1" applyFont="1" applyFill="1" applyBorder="1" applyAlignment="1">
      <alignment horizontal="left"/>
    </xf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5" fontId="2" fillId="0" borderId="2" xfId="0" applyNumberFormat="1" applyFont="1" applyFill="1" applyBorder="1" applyAlignment="1">
      <alignment horizontal="center"/>
    </xf>
    <xf numFmtId="0" fontId="2" fillId="0" borderId="0" xfId="0" applyFont="1" applyFill="1"/>
    <xf numFmtId="38" fontId="2" fillId="0" borderId="0" xfId="1" applyNumberFormat="1" applyFont="1" applyFill="1"/>
    <xf numFmtId="0" fontId="7" fillId="0" borderId="5" xfId="0" applyFont="1" applyBorder="1"/>
    <xf numFmtId="0" fontId="2" fillId="0" borderId="0" xfId="0" applyFont="1" applyBorder="1" applyAlignment="1">
      <alignment horizontal="center"/>
    </xf>
    <xf numFmtId="6" fontId="8" fillId="0" borderId="5" xfId="0" applyNumberFormat="1" applyFont="1" applyFill="1" applyBorder="1" applyAlignment="1">
      <alignment horizontal="left"/>
    </xf>
    <xf numFmtId="6" fontId="2" fillId="0" borderId="12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9" xfId="0" applyNumberFormat="1" applyFont="1" applyFill="1" applyBorder="1" applyAlignment="1">
      <alignment horizontal="left"/>
    </xf>
    <xf numFmtId="6" fontId="2" fillId="0" borderId="0" xfId="0" applyNumberFormat="1" applyFont="1" applyBorder="1" applyAlignment="1">
      <alignment horizontal="right"/>
    </xf>
    <xf numFmtId="6" fontId="2" fillId="0" borderId="20" xfId="0" applyNumberFormat="1" applyFont="1" applyBorder="1" applyAlignment="1">
      <alignment horizontal="right"/>
    </xf>
    <xf numFmtId="0" fontId="2" fillId="0" borderId="21" xfId="0" applyFont="1" applyBorder="1"/>
    <xf numFmtId="4" fontId="2" fillId="0" borderId="21" xfId="0" applyNumberFormat="1" applyFont="1" applyBorder="1" applyAlignment="1">
      <alignment horizontal="left"/>
    </xf>
    <xf numFmtId="3" fontId="2" fillId="0" borderId="21" xfId="0" applyNumberFormat="1" applyFont="1" applyBorder="1" applyAlignment="1">
      <alignment horizontal="center"/>
    </xf>
    <xf numFmtId="169" fontId="2" fillId="0" borderId="21" xfId="0" applyNumberFormat="1" applyFont="1" applyBorder="1" applyAlignment="1">
      <alignment horizontal="right"/>
    </xf>
    <xf numFmtId="3" fontId="2" fillId="0" borderId="21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9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3"/>
  <sheetViews>
    <sheetView tabSelected="1" zoomScale="115" zoomScaleNormal="115" zoomScaleSheetLayoutView="70" workbookViewId="0">
      <selection activeCell="A5" sqref="A5"/>
    </sheetView>
  </sheetViews>
  <sheetFormatPr defaultColWidth="10.7109375" defaultRowHeight="14.25" customHeight="1"/>
  <cols>
    <col min="1" max="1" width="53" style="1" bestFit="1" customWidth="1"/>
    <col min="2" max="2" width="6.140625" style="114" customWidth="1"/>
    <col min="3" max="3" width="11.5703125" style="1" customWidth="1"/>
    <col min="4" max="4" width="3.2851562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2.7109375" style="1" bestFit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59" t="s">
        <v>26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1"/>
    </row>
    <row r="2" spans="1:26" ht="14.25" customHeight="1">
      <c r="A2" s="162" t="s">
        <v>25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4"/>
    </row>
    <row r="3" spans="1:26" ht="14.25" customHeight="1">
      <c r="A3" s="162" t="s">
        <v>36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4"/>
    </row>
    <row r="4" spans="1:26" ht="14.25" customHeight="1">
      <c r="A4" s="165" t="s">
        <v>42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7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245000</v>
      </c>
      <c r="B6" s="11"/>
      <c r="C6" s="12">
        <v>10</v>
      </c>
      <c r="D6" s="13" t="s">
        <v>0</v>
      </c>
      <c r="E6" s="14" t="s">
        <v>1</v>
      </c>
      <c r="F6" s="14"/>
      <c r="G6" s="12">
        <f>A6*C6</f>
        <v>2450000</v>
      </c>
      <c r="H6" s="12" t="s">
        <v>0</v>
      </c>
      <c r="I6" s="15" t="s">
        <v>2</v>
      </c>
      <c r="J6" s="14"/>
      <c r="K6" s="16">
        <f>M18</f>
        <v>1718500</v>
      </c>
      <c r="L6" s="14"/>
      <c r="M6" s="17" t="s">
        <v>3</v>
      </c>
      <c r="N6" s="14"/>
      <c r="O6" s="18">
        <f>K6/G6</f>
        <v>0.7014285714285714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143"/>
      <c r="Q8" s="6"/>
      <c r="R8" s="9"/>
      <c r="Y8" s="25"/>
      <c r="Z8" s="26"/>
    </row>
    <row r="9" spans="1:26" ht="14.25" customHeight="1">
      <c r="A9" s="21"/>
      <c r="B9" s="42" t="s">
        <v>28</v>
      </c>
      <c r="C9" s="17"/>
      <c r="D9" s="17"/>
      <c r="E9" s="15" t="s">
        <v>6</v>
      </c>
      <c r="F9" s="15"/>
      <c r="G9" s="15">
        <v>35</v>
      </c>
      <c r="H9" s="15"/>
      <c r="I9" s="27">
        <v>49000</v>
      </c>
      <c r="J9" s="27"/>
      <c r="K9" s="28">
        <f>A6/I9</f>
        <v>5</v>
      </c>
      <c r="L9" s="15"/>
      <c r="M9" s="15" t="s">
        <v>7</v>
      </c>
      <c r="N9" s="15"/>
      <c r="O9" s="15" t="s">
        <v>8</v>
      </c>
      <c r="P9" s="143"/>
      <c r="Q9" s="6"/>
      <c r="R9" s="9"/>
    </row>
    <row r="10" spans="1:26" s="38" customFormat="1" ht="14.25" customHeight="1">
      <c r="A10" s="29" t="s">
        <v>9</v>
      </c>
      <c r="B10" s="96" t="s">
        <v>29</v>
      </c>
      <c r="C10" s="30" t="s">
        <v>9</v>
      </c>
      <c r="D10" s="31"/>
      <c r="E10" s="32" t="s">
        <v>10</v>
      </c>
      <c r="F10" s="32"/>
      <c r="G10" s="32" t="s">
        <v>32</v>
      </c>
      <c r="H10" s="32"/>
      <c r="I10" s="32" t="s">
        <v>11</v>
      </c>
      <c r="J10" s="33"/>
      <c r="K10" s="32" t="s">
        <v>12</v>
      </c>
      <c r="L10" s="34"/>
      <c r="M10" s="32" t="s">
        <v>13</v>
      </c>
      <c r="N10" s="32"/>
      <c r="O10" s="32" t="s">
        <v>14</v>
      </c>
      <c r="P10" s="35"/>
      <c r="Q10" s="36"/>
      <c r="R10" s="37"/>
    </row>
    <row r="11" spans="1:26" ht="14.25" customHeight="1">
      <c r="A11" s="124">
        <v>50</v>
      </c>
      <c r="B11" s="125">
        <v>1</v>
      </c>
      <c r="C11" s="126">
        <v>50</v>
      </c>
      <c r="D11" s="127"/>
      <c r="E11" s="128">
        <f t="shared" ref="E11:E18" si="0">$A$6/K11</f>
        <v>35</v>
      </c>
      <c r="F11" s="129"/>
      <c r="G11" s="128">
        <v>1</v>
      </c>
      <c r="H11" s="130"/>
      <c r="I11" s="131">
        <f t="shared" ref="I11:I17" si="1">G11*($I$9/$G$9)</f>
        <v>1400</v>
      </c>
      <c r="J11" s="131"/>
      <c r="K11" s="132">
        <f t="shared" ref="K11:K17" si="2">I11*$K$9</f>
        <v>7000</v>
      </c>
      <c r="L11" s="133"/>
      <c r="M11" s="134">
        <f t="shared" ref="M11:M17" si="3">K11*C11</f>
        <v>350000</v>
      </c>
      <c r="N11" s="135"/>
      <c r="O11" s="136">
        <f t="shared" ref="O11:O16" si="4">(M11/$K$6)</f>
        <v>0.20366598778004075</v>
      </c>
      <c r="P11" s="137"/>
      <c r="Q11" s="130"/>
      <c r="R11" s="138"/>
      <c r="S11" s="39"/>
      <c r="V11" s="40"/>
    </row>
    <row r="12" spans="1:26" ht="14.25" customHeight="1">
      <c r="A12" s="124" t="s">
        <v>38</v>
      </c>
      <c r="B12" s="125">
        <v>2</v>
      </c>
      <c r="C12" s="126">
        <v>50</v>
      </c>
      <c r="D12" s="127"/>
      <c r="E12" s="128">
        <f t="shared" si="0"/>
        <v>46.666666666666664</v>
      </c>
      <c r="F12" s="129"/>
      <c r="G12" s="128">
        <v>0.75</v>
      </c>
      <c r="H12" s="130"/>
      <c r="I12" s="131">
        <f t="shared" si="1"/>
        <v>1050</v>
      </c>
      <c r="J12" s="131"/>
      <c r="K12" s="132">
        <f t="shared" si="2"/>
        <v>5250</v>
      </c>
      <c r="L12" s="133"/>
      <c r="M12" s="134">
        <f t="shared" si="3"/>
        <v>262500</v>
      </c>
      <c r="N12" s="135"/>
      <c r="O12" s="136">
        <f t="shared" si="4"/>
        <v>0.15274949083503056</v>
      </c>
      <c r="P12" s="137"/>
      <c r="Q12" s="130"/>
      <c r="R12" s="138"/>
      <c r="S12" s="39"/>
      <c r="V12" s="40"/>
    </row>
    <row r="13" spans="1:26" ht="14.25" customHeight="1">
      <c r="A13" s="124" t="s">
        <v>37</v>
      </c>
      <c r="B13" s="125">
        <v>5</v>
      </c>
      <c r="C13" s="126">
        <v>50</v>
      </c>
      <c r="D13" s="127"/>
      <c r="E13" s="128">
        <f t="shared" si="0"/>
        <v>70</v>
      </c>
      <c r="F13" s="129"/>
      <c r="G13" s="128">
        <v>0.5</v>
      </c>
      <c r="H13" s="130"/>
      <c r="I13" s="131">
        <f t="shared" si="1"/>
        <v>700</v>
      </c>
      <c r="J13" s="131"/>
      <c r="K13" s="132">
        <f t="shared" si="2"/>
        <v>3500</v>
      </c>
      <c r="L13" s="133"/>
      <c r="M13" s="134">
        <f t="shared" si="3"/>
        <v>175000</v>
      </c>
      <c r="N13" s="135"/>
      <c r="O13" s="136">
        <f t="shared" si="4"/>
        <v>0.10183299389002037</v>
      </c>
      <c r="P13" s="137"/>
      <c r="Q13" s="130"/>
      <c r="R13" s="138"/>
      <c r="S13" s="39"/>
      <c r="V13" s="40"/>
    </row>
    <row r="14" spans="1:26" ht="14.25" customHeight="1">
      <c r="A14" s="41">
        <v>100</v>
      </c>
      <c r="B14" s="42">
        <v>1</v>
      </c>
      <c r="C14" s="43">
        <v>100</v>
      </c>
      <c r="D14" s="44"/>
      <c r="E14" s="45">
        <f t="shared" si="0"/>
        <v>70</v>
      </c>
      <c r="F14" s="24"/>
      <c r="G14" s="45">
        <v>0.5</v>
      </c>
      <c r="H14" s="15"/>
      <c r="I14" s="46">
        <f t="shared" si="1"/>
        <v>700</v>
      </c>
      <c r="J14" s="46"/>
      <c r="K14" s="27">
        <f t="shared" si="2"/>
        <v>3500</v>
      </c>
      <c r="L14" s="47"/>
      <c r="M14" s="48">
        <f t="shared" si="3"/>
        <v>350000</v>
      </c>
      <c r="N14" s="49"/>
      <c r="O14" s="50">
        <f t="shared" si="4"/>
        <v>0.20366598778004075</v>
      </c>
      <c r="P14" s="52"/>
      <c r="Q14" s="15"/>
      <c r="R14" s="123" t="s">
        <v>24</v>
      </c>
      <c r="S14" s="39"/>
      <c r="V14" s="40"/>
    </row>
    <row r="15" spans="1:26" ht="14.25" customHeight="1">
      <c r="A15" s="41" t="s">
        <v>39</v>
      </c>
      <c r="B15" s="42">
        <v>2</v>
      </c>
      <c r="C15" s="43">
        <v>100</v>
      </c>
      <c r="D15" s="44"/>
      <c r="E15" s="45">
        <f t="shared" si="0"/>
        <v>116.66666666666667</v>
      </c>
      <c r="F15" s="24"/>
      <c r="G15" s="45">
        <v>0.3</v>
      </c>
      <c r="H15" s="15"/>
      <c r="I15" s="46">
        <f t="shared" si="1"/>
        <v>420</v>
      </c>
      <c r="J15" s="46"/>
      <c r="K15" s="27">
        <f t="shared" si="2"/>
        <v>2100</v>
      </c>
      <c r="L15" s="47"/>
      <c r="M15" s="48">
        <f t="shared" si="3"/>
        <v>210000</v>
      </c>
      <c r="N15" s="49"/>
      <c r="O15" s="50">
        <f t="shared" si="4"/>
        <v>0.12219959266802444</v>
      </c>
      <c r="P15" s="52"/>
      <c r="Q15" s="15"/>
      <c r="R15" s="123">
        <f>SUM(O11:O13)</f>
        <v>0.45824847250509165</v>
      </c>
      <c r="S15" s="39"/>
      <c r="V15" s="40"/>
    </row>
    <row r="16" spans="1:26" ht="14.25" customHeight="1">
      <c r="A16" s="144" t="s">
        <v>40</v>
      </c>
      <c r="B16" s="42">
        <v>4</v>
      </c>
      <c r="C16" s="43">
        <v>100</v>
      </c>
      <c r="D16" s="44"/>
      <c r="E16" s="45">
        <f t="shared" si="0"/>
        <v>124.99999999999999</v>
      </c>
      <c r="F16" s="24"/>
      <c r="G16" s="45">
        <v>0.28000000000000003</v>
      </c>
      <c r="H16" s="15"/>
      <c r="I16" s="46">
        <f t="shared" si="1"/>
        <v>392.00000000000006</v>
      </c>
      <c r="J16" s="46"/>
      <c r="K16" s="27">
        <f t="shared" si="2"/>
        <v>1960.0000000000002</v>
      </c>
      <c r="L16" s="47"/>
      <c r="M16" s="48">
        <f t="shared" si="3"/>
        <v>196000.00000000003</v>
      </c>
      <c r="N16" s="49"/>
      <c r="O16" s="50">
        <f t="shared" si="4"/>
        <v>0.11405295315682283</v>
      </c>
      <c r="P16" s="52"/>
      <c r="Q16" s="15"/>
      <c r="R16" s="9" t="s">
        <v>23</v>
      </c>
      <c r="S16" s="39"/>
      <c r="V16" s="40"/>
    </row>
    <row r="17" spans="1:25" s="140" customFormat="1" ht="14.25" customHeight="1" thickBot="1">
      <c r="A17" s="145" t="s">
        <v>41</v>
      </c>
      <c r="B17" s="146">
        <v>10</v>
      </c>
      <c r="C17" s="53">
        <v>100</v>
      </c>
      <c r="D17" s="147"/>
      <c r="E17" s="54">
        <f>$A$6/K17</f>
        <v>140</v>
      </c>
      <c r="F17" s="55"/>
      <c r="G17" s="54">
        <v>0.25</v>
      </c>
      <c r="H17" s="148"/>
      <c r="I17" s="56">
        <f t="shared" si="1"/>
        <v>350</v>
      </c>
      <c r="J17" s="56"/>
      <c r="K17" s="57">
        <f t="shared" si="2"/>
        <v>1750</v>
      </c>
      <c r="L17" s="58"/>
      <c r="M17" s="59">
        <f t="shared" si="3"/>
        <v>175000</v>
      </c>
      <c r="N17" s="60"/>
      <c r="O17" s="61">
        <f>(M17/$K$6)</f>
        <v>0.10183299389002037</v>
      </c>
      <c r="P17" s="149"/>
      <c r="Q17" s="148"/>
      <c r="R17" s="150">
        <f>SUM(O14:O17)</f>
        <v>0.5417515274949084</v>
      </c>
      <c r="S17" s="122"/>
      <c r="V17" s="141"/>
    </row>
    <row r="18" spans="1:25" ht="14.25" customHeight="1" thickTop="1">
      <c r="A18" s="21"/>
      <c r="B18" s="4"/>
      <c r="C18" s="24" t="s">
        <v>35</v>
      </c>
      <c r="D18" s="14"/>
      <c r="E18" s="62">
        <f t="shared" si="0"/>
        <v>9.7765363128491618</v>
      </c>
      <c r="F18" s="24"/>
      <c r="G18" s="45">
        <f>SUM(G11:G17)</f>
        <v>3.58</v>
      </c>
      <c r="H18" s="27"/>
      <c r="I18" s="46">
        <f>SUM(I11:I17)</f>
        <v>5012</v>
      </c>
      <c r="J18" s="46"/>
      <c r="K18" s="27">
        <f>SUM(K11:K17)</f>
        <v>25060</v>
      </c>
      <c r="L18" s="47"/>
      <c r="M18" s="48">
        <f>SUM(M11:M17)</f>
        <v>1718500</v>
      </c>
      <c r="N18" s="49"/>
      <c r="O18" s="50">
        <f>SUM(O11:O17)</f>
        <v>1</v>
      </c>
      <c r="P18" s="51" t="s">
        <v>15</v>
      </c>
      <c r="Q18" s="6"/>
      <c r="R18" s="63">
        <f>R15+R17</f>
        <v>1</v>
      </c>
    </row>
    <row r="19" spans="1:25" s="38" customFormat="1" ht="14.25" customHeight="1">
      <c r="A19" s="21"/>
      <c r="B19" s="64"/>
      <c r="C19" s="65"/>
      <c r="D19" s="66"/>
      <c r="E19" s="67"/>
      <c r="F19" s="65"/>
      <c r="G19" s="67"/>
      <c r="H19" s="68"/>
      <c r="I19" s="69"/>
      <c r="J19" s="69"/>
      <c r="K19" s="69"/>
      <c r="L19" s="70"/>
      <c r="M19" s="71"/>
      <c r="N19" s="72"/>
      <c r="O19" s="73"/>
      <c r="P19" s="73"/>
      <c r="Q19" s="66"/>
      <c r="R19" s="74"/>
    </row>
    <row r="20" spans="1:25" s="38" customFormat="1" ht="14.25" customHeight="1">
      <c r="A20" s="75"/>
      <c r="B20" s="64"/>
      <c r="C20" s="65"/>
      <c r="D20" s="66"/>
      <c r="E20" s="168" t="s">
        <v>31</v>
      </c>
      <c r="F20" s="169"/>
      <c r="G20" s="169"/>
      <c r="H20" s="169"/>
      <c r="I20" s="169"/>
      <c r="J20" s="169"/>
      <c r="K20" s="170"/>
      <c r="L20" s="69"/>
      <c r="M20" s="69"/>
      <c r="N20" s="72"/>
      <c r="O20" s="73"/>
      <c r="P20" s="73"/>
      <c r="Q20" s="66"/>
      <c r="R20" s="74"/>
    </row>
    <row r="21" spans="1:25" s="38" customFormat="1" ht="14.25" customHeight="1">
      <c r="A21" s="142"/>
      <c r="B21" s="64"/>
      <c r="C21" s="65"/>
      <c r="D21" s="66"/>
      <c r="E21" s="152">
        <f>C11</f>
        <v>50</v>
      </c>
      <c r="F21" s="153" t="s">
        <v>16</v>
      </c>
      <c r="G21" s="154">
        <f>$A$6/SUM(K11:K13)</f>
        <v>15.555555555555555</v>
      </c>
      <c r="H21" s="155"/>
      <c r="I21" s="156">
        <v>100</v>
      </c>
      <c r="J21" s="157" t="s">
        <v>16</v>
      </c>
      <c r="K21" s="158">
        <f>$A$6/SUM(K14:K17)</f>
        <v>26.315789473684209</v>
      </c>
      <c r="L21" s="79"/>
      <c r="M21" s="76"/>
      <c r="N21" s="72"/>
      <c r="O21" s="73"/>
      <c r="P21" s="73"/>
      <c r="Q21" s="66"/>
      <c r="R21" s="74"/>
    </row>
    <row r="22" spans="1:25" s="38" customFormat="1" ht="14.25" customHeight="1">
      <c r="A22" s="80"/>
      <c r="B22" s="64"/>
      <c r="C22" s="65"/>
      <c r="D22" s="66"/>
      <c r="E22" s="151"/>
      <c r="F22" s="6"/>
      <c r="G22" s="76"/>
      <c r="H22" s="77"/>
      <c r="I22" s="81"/>
      <c r="J22" s="79"/>
      <c r="K22" s="76"/>
      <c r="L22" s="79"/>
      <c r="M22" s="82"/>
      <c r="N22" s="72"/>
      <c r="O22" s="73"/>
      <c r="P22" s="73"/>
      <c r="Q22" s="66"/>
      <c r="R22" s="74"/>
    </row>
    <row r="23" spans="1:25" s="38" customFormat="1" ht="14.25" customHeight="1">
      <c r="A23" s="83"/>
      <c r="B23" s="64"/>
      <c r="C23" s="65"/>
      <c r="D23" s="66"/>
      <c r="E23" s="66"/>
      <c r="F23" s="66"/>
      <c r="G23" s="66"/>
      <c r="H23" s="77"/>
      <c r="I23" s="66"/>
      <c r="J23" s="66"/>
      <c r="K23" s="66"/>
      <c r="L23" s="79"/>
      <c r="M23" s="82"/>
      <c r="N23" s="72"/>
      <c r="O23" s="73"/>
      <c r="P23" s="73"/>
      <c r="Q23" s="66"/>
      <c r="R23" s="74"/>
    </row>
    <row r="24" spans="1:25" s="38" customFormat="1" ht="14.25" customHeight="1">
      <c r="A24" s="83"/>
      <c r="B24" s="64"/>
      <c r="C24" s="65"/>
      <c r="D24" s="66"/>
      <c r="E24" s="66"/>
      <c r="F24" s="66"/>
      <c r="G24" s="66"/>
      <c r="H24" s="65"/>
      <c r="I24" s="66"/>
      <c r="J24" s="66"/>
      <c r="K24" s="66"/>
      <c r="L24" s="79"/>
      <c r="M24" s="82"/>
      <c r="N24" s="72"/>
      <c r="O24" s="73"/>
      <c r="P24" s="73"/>
      <c r="Q24" s="66"/>
      <c r="R24" s="74"/>
    </row>
    <row r="25" spans="1:25" s="38" customFormat="1" ht="14.25" customHeight="1">
      <c r="A25" s="83"/>
      <c r="B25" s="64"/>
      <c r="C25" s="65"/>
      <c r="D25" s="66"/>
      <c r="E25" s="78"/>
      <c r="F25" s="77"/>
      <c r="G25" s="76"/>
      <c r="H25" s="65"/>
      <c r="I25" s="78"/>
      <c r="J25" s="79"/>
      <c r="K25" s="82"/>
      <c r="L25" s="69"/>
      <c r="M25" s="69"/>
      <c r="N25" s="72"/>
      <c r="O25" s="73"/>
      <c r="P25" s="73"/>
      <c r="Q25" s="66"/>
      <c r="R25" s="74"/>
    </row>
    <row r="26" spans="1:25" ht="14.25" customHeight="1">
      <c r="A26" s="84" t="s">
        <v>17</v>
      </c>
      <c r="B26" s="85" t="s">
        <v>34</v>
      </c>
      <c r="C26" s="6"/>
      <c r="D26" s="6"/>
      <c r="E26" s="86"/>
      <c r="F26" s="87"/>
      <c r="G26" s="88"/>
      <c r="H26" s="77"/>
      <c r="I26" s="79"/>
      <c r="J26" s="79"/>
      <c r="K26" s="79"/>
      <c r="L26" s="89"/>
      <c r="M26" s="90"/>
      <c r="N26" s="91"/>
      <c r="O26" s="51"/>
      <c r="P26" s="51"/>
      <c r="Q26" s="6"/>
      <c r="R26" s="9"/>
    </row>
    <row r="27" spans="1:25" ht="14.25" customHeight="1">
      <c r="A27" s="84" t="s">
        <v>30</v>
      </c>
      <c r="B27" s="85" t="s">
        <v>33</v>
      </c>
      <c r="C27" s="6"/>
      <c r="D27" s="6"/>
      <c r="E27" s="86"/>
      <c r="F27" s="87"/>
      <c r="G27" s="92"/>
      <c r="H27" s="77"/>
      <c r="I27" s="79"/>
      <c r="J27" s="79"/>
      <c r="K27" s="89"/>
      <c r="L27" s="89"/>
      <c r="M27" s="79"/>
      <c r="N27" s="91"/>
      <c r="O27" s="93"/>
      <c r="P27" s="93"/>
      <c r="Q27" s="6"/>
      <c r="R27" s="9"/>
    </row>
    <row r="28" spans="1:25" ht="14.25" customHeight="1">
      <c r="A28" s="84" t="s">
        <v>15</v>
      </c>
      <c r="B28" s="85" t="s">
        <v>18</v>
      </c>
      <c r="C28" s="6"/>
      <c r="D28" s="6"/>
      <c r="E28" s="86"/>
      <c r="F28" s="87"/>
      <c r="G28" s="92"/>
      <c r="H28" s="77"/>
      <c r="I28" s="79"/>
      <c r="J28" s="79"/>
      <c r="K28" s="89"/>
      <c r="L28" s="89"/>
      <c r="M28" s="79"/>
      <c r="N28" s="91"/>
      <c r="O28" s="93"/>
      <c r="P28" s="93"/>
      <c r="Q28" s="6"/>
      <c r="R28" s="9"/>
    </row>
    <row r="29" spans="1:25" ht="14.25" customHeight="1">
      <c r="A29" s="21"/>
      <c r="B29" s="4"/>
      <c r="C29" s="6"/>
      <c r="D29" s="6"/>
      <c r="E29" s="6"/>
      <c r="F29" s="94"/>
      <c r="G29" s="6"/>
      <c r="H29" s="6"/>
      <c r="I29" s="6"/>
      <c r="J29" s="94"/>
      <c r="K29" s="6"/>
      <c r="L29" s="6"/>
      <c r="M29" s="6"/>
      <c r="N29" s="94"/>
      <c r="O29" s="6"/>
      <c r="P29" s="6"/>
      <c r="Q29" s="6"/>
      <c r="R29" s="9"/>
      <c r="Y29" s="86"/>
    </row>
    <row r="30" spans="1:25" ht="14.25" customHeight="1">
      <c r="A30" s="95"/>
      <c r="B30" s="96"/>
      <c r="C30" s="32" t="s">
        <v>8</v>
      </c>
      <c r="D30" s="33"/>
      <c r="E30" s="33"/>
      <c r="F30" s="32" t="s">
        <v>19</v>
      </c>
      <c r="G30" s="33"/>
      <c r="H30" s="33"/>
      <c r="I30" s="33"/>
      <c r="J30" s="32" t="s">
        <v>20</v>
      </c>
      <c r="K30" s="33"/>
      <c r="L30" s="33"/>
      <c r="M30" s="33"/>
      <c r="N30" s="32" t="s">
        <v>21</v>
      </c>
      <c r="O30" s="33"/>
      <c r="P30" s="33"/>
      <c r="Q30" s="32" t="s">
        <v>22</v>
      </c>
      <c r="R30" s="97"/>
      <c r="T30" s="98"/>
      <c r="U30" s="99"/>
      <c r="Y30" s="86"/>
    </row>
    <row r="31" spans="1:25" ht="12.75" customHeight="1">
      <c r="A31" s="41">
        <f>A11</f>
        <v>50</v>
      </c>
      <c r="B31" s="42"/>
      <c r="C31" s="12">
        <f>C11</f>
        <v>50</v>
      </c>
      <c r="D31" s="14"/>
      <c r="E31" s="14">
        <v>1</v>
      </c>
      <c r="F31" s="15" t="s">
        <v>16</v>
      </c>
      <c r="G31" s="44">
        <f t="shared" ref="G31:G32" si="5">E31*C31</f>
        <v>50</v>
      </c>
      <c r="H31" s="14"/>
      <c r="I31" s="14">
        <v>1</v>
      </c>
      <c r="J31" s="15" t="s">
        <v>16</v>
      </c>
      <c r="K31" s="44">
        <f t="shared" ref="K31:K33" si="6">I31*C31</f>
        <v>50</v>
      </c>
      <c r="L31" s="14"/>
      <c r="M31" s="14">
        <v>1</v>
      </c>
      <c r="N31" s="15" t="s">
        <v>16</v>
      </c>
      <c r="O31" s="44">
        <f t="shared" ref="O31:O33" si="7">M31*C31</f>
        <v>50</v>
      </c>
      <c r="P31" s="47">
        <v>1</v>
      </c>
      <c r="Q31" s="15" t="s">
        <v>16</v>
      </c>
      <c r="R31" s="100">
        <f t="shared" ref="R31:R33" si="8">P31*C31</f>
        <v>50</v>
      </c>
      <c r="S31" s="101">
        <f t="shared" ref="S31:S33" si="9">((M31+I31+E31+P31)*($I$9/$G$9))/4</f>
        <v>1400</v>
      </c>
      <c r="T31" s="101">
        <f>I11</f>
        <v>1400</v>
      </c>
      <c r="U31" s="102"/>
      <c r="V31" s="103">
        <f t="shared" ref="V31:V33" si="10">S31-T31</f>
        <v>0</v>
      </c>
    </row>
    <row r="32" spans="1:25" ht="12.75" customHeight="1">
      <c r="A32" s="41" t="str">
        <f>A12</f>
        <v>$25x2</v>
      </c>
      <c r="B32" s="42"/>
      <c r="C32" s="12">
        <f>C12</f>
        <v>50</v>
      </c>
      <c r="D32" s="14"/>
      <c r="E32" s="14">
        <v>1</v>
      </c>
      <c r="F32" s="15" t="s">
        <v>16</v>
      </c>
      <c r="G32" s="44">
        <f t="shared" si="5"/>
        <v>50</v>
      </c>
      <c r="H32" s="14"/>
      <c r="I32" s="14">
        <v>1</v>
      </c>
      <c r="J32" s="15" t="s">
        <v>16</v>
      </c>
      <c r="K32" s="44">
        <f>I32*C32</f>
        <v>50</v>
      </c>
      <c r="L32" s="14"/>
      <c r="M32" s="14">
        <v>0</v>
      </c>
      <c r="N32" s="15" t="s">
        <v>16</v>
      </c>
      <c r="O32" s="44">
        <f>M32*C32</f>
        <v>0</v>
      </c>
      <c r="P32" s="47">
        <v>1</v>
      </c>
      <c r="Q32" s="15" t="s">
        <v>16</v>
      </c>
      <c r="R32" s="100">
        <f t="shared" si="8"/>
        <v>50</v>
      </c>
      <c r="S32" s="101">
        <f t="shared" si="9"/>
        <v>1050</v>
      </c>
      <c r="T32" s="101">
        <f>I12</f>
        <v>1050</v>
      </c>
      <c r="U32" s="102"/>
      <c r="V32" s="103">
        <f t="shared" si="10"/>
        <v>0</v>
      </c>
    </row>
    <row r="33" spans="1:22" ht="12.75" customHeight="1">
      <c r="A33" s="41" t="str">
        <f>A13</f>
        <v>$10x5</v>
      </c>
      <c r="B33" s="42"/>
      <c r="C33" s="139">
        <f>C13</f>
        <v>50</v>
      </c>
      <c r="D33" s="14"/>
      <c r="E33" s="14">
        <v>0</v>
      </c>
      <c r="F33" s="15" t="s">
        <v>16</v>
      </c>
      <c r="G33" s="44">
        <f>E33*C33</f>
        <v>0</v>
      </c>
      <c r="H33" s="14"/>
      <c r="I33" s="14">
        <v>1</v>
      </c>
      <c r="J33" s="15" t="s">
        <v>16</v>
      </c>
      <c r="K33" s="44">
        <f t="shared" si="6"/>
        <v>50</v>
      </c>
      <c r="L33" s="14"/>
      <c r="M33" s="14">
        <v>1</v>
      </c>
      <c r="N33" s="15" t="s">
        <v>16</v>
      </c>
      <c r="O33" s="44">
        <f t="shared" si="7"/>
        <v>50</v>
      </c>
      <c r="P33" s="14">
        <v>0</v>
      </c>
      <c r="Q33" s="15" t="s">
        <v>16</v>
      </c>
      <c r="R33" s="100">
        <f t="shared" si="8"/>
        <v>0</v>
      </c>
      <c r="S33" s="101">
        <f t="shared" si="9"/>
        <v>700</v>
      </c>
      <c r="T33" s="101">
        <f>I13</f>
        <v>700</v>
      </c>
      <c r="U33" s="102"/>
      <c r="V33" s="103">
        <f t="shared" si="10"/>
        <v>0</v>
      </c>
    </row>
    <row r="34" spans="1:22" ht="12.75" customHeight="1">
      <c r="A34" s="115" t="s">
        <v>27</v>
      </c>
      <c r="B34" s="116"/>
      <c r="C34" s="12"/>
      <c r="D34" s="117"/>
      <c r="E34" s="117">
        <f>SUM(E31:E33)</f>
        <v>2</v>
      </c>
      <c r="F34" s="118"/>
      <c r="G34" s="119">
        <f>SUM(G31:G33)</f>
        <v>100</v>
      </c>
      <c r="H34" s="117"/>
      <c r="I34" s="117">
        <f>SUM(I31:I33)</f>
        <v>3</v>
      </c>
      <c r="J34" s="118"/>
      <c r="K34" s="119">
        <f>SUM(K31:K33)</f>
        <v>150</v>
      </c>
      <c r="L34" s="117"/>
      <c r="M34" s="120">
        <f>SUM(M31:M33)</f>
        <v>2</v>
      </c>
      <c r="N34" s="118"/>
      <c r="O34" s="119">
        <f>SUM(O31:O33)</f>
        <v>100</v>
      </c>
      <c r="P34" s="120">
        <f>SUM(P31:P33)</f>
        <v>2</v>
      </c>
      <c r="Q34" s="118"/>
      <c r="R34" s="121">
        <f>SUM(R31:R33)</f>
        <v>100</v>
      </c>
      <c r="S34" s="101"/>
      <c r="T34" s="101"/>
      <c r="V34" s="103"/>
    </row>
    <row r="35" spans="1:22" ht="12.75" customHeight="1">
      <c r="A35" s="104"/>
      <c r="B35" s="4"/>
      <c r="C35" s="12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9"/>
      <c r="S35" s="105">
        <f>SUM(G34+K34+O34+R34)/4</f>
        <v>112.5</v>
      </c>
      <c r="T35" s="101"/>
      <c r="V35" s="103"/>
    </row>
    <row r="36" spans="1:22" ht="12.75" customHeight="1">
      <c r="A36" s="104"/>
      <c r="B36" s="4"/>
      <c r="C36" s="12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9"/>
      <c r="S36" s="101"/>
      <c r="V36" s="103"/>
    </row>
    <row r="37" spans="1:22" ht="12.75" customHeight="1" thickBot="1">
      <c r="A37" s="107"/>
      <c r="B37" s="108"/>
      <c r="C37" s="109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1"/>
      <c r="S37" s="101"/>
      <c r="T37" s="101"/>
      <c r="V37" s="103"/>
    </row>
    <row r="38" spans="1:22" ht="12.75" customHeight="1">
      <c r="A38" s="104"/>
      <c r="B38" s="4"/>
      <c r="C38" s="10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101"/>
      <c r="T38" s="101"/>
      <c r="V38" s="103"/>
    </row>
    <row r="39" spans="1:22" ht="14.25" customHeight="1">
      <c r="A39" s="6"/>
      <c r="B39" s="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112"/>
      <c r="Q39" s="6"/>
      <c r="R39" s="6"/>
      <c r="S39" s="6"/>
    </row>
    <row r="40" spans="1:22" ht="14.25" customHeight="1">
      <c r="A40" s="6"/>
      <c r="B40" s="4"/>
      <c r="C40" s="6"/>
      <c r="D40" s="6"/>
      <c r="E40" s="6"/>
      <c r="F40" s="6"/>
      <c r="G40" s="6"/>
      <c r="H40" s="6"/>
      <c r="I40" s="6"/>
      <c r="P40" s="113"/>
      <c r="Q40" s="6"/>
      <c r="R40" s="6"/>
      <c r="S40" s="6"/>
    </row>
    <row r="41" spans="1:22" ht="14.25" customHeight="1">
      <c r="A41" s="23"/>
      <c r="B41" s="4"/>
      <c r="C41" s="6"/>
      <c r="D41" s="6"/>
      <c r="E41" s="6"/>
      <c r="F41" s="23"/>
      <c r="G41" s="6"/>
      <c r="H41" s="6"/>
      <c r="I41" s="8"/>
      <c r="P41" s="6"/>
      <c r="Q41" s="6"/>
      <c r="R41" s="6"/>
      <c r="S41" s="6"/>
    </row>
    <row r="42" spans="1:22" ht="14.25" customHeight="1">
      <c r="A42" s="23"/>
      <c r="B42" s="4"/>
      <c r="C42" s="6"/>
      <c r="D42" s="6"/>
      <c r="E42" s="6"/>
      <c r="F42" s="6"/>
      <c r="G42" s="6"/>
      <c r="H42" s="6"/>
      <c r="I42" s="8"/>
      <c r="P42" s="6"/>
      <c r="Q42" s="6"/>
      <c r="R42" s="6"/>
      <c r="S42" s="6"/>
    </row>
    <row r="43" spans="1:22" ht="14.25" customHeight="1">
      <c r="A43" s="6"/>
      <c r="B43" s="4"/>
      <c r="C43" s="6"/>
      <c r="D43" s="6"/>
      <c r="E43" s="66"/>
      <c r="F43" s="6"/>
      <c r="G43" s="6"/>
      <c r="H43" s="6"/>
      <c r="I43" s="6"/>
      <c r="P43" s="6"/>
      <c r="Q43" s="6"/>
      <c r="R43" s="6"/>
      <c r="S43" s="6"/>
    </row>
    <row r="44" spans="1:22" ht="14.25" customHeight="1">
      <c r="A44" s="6"/>
      <c r="B44" s="4"/>
      <c r="C44" s="6"/>
      <c r="D44" s="6"/>
      <c r="E44" s="6"/>
      <c r="F44" s="6"/>
      <c r="G44" s="6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</row>
    <row r="45" spans="1:22" ht="14.25" customHeight="1">
      <c r="A45" s="6"/>
      <c r="B45" s="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</row>
    <row r="46" spans="1:22" ht="14.25" customHeight="1">
      <c r="E46" s="6"/>
    </row>
    <row r="47" spans="1:22" ht="14.25" customHeight="1">
      <c r="E47" s="6"/>
    </row>
    <row r="48" spans="1:22" ht="14.25" customHeight="1">
      <c r="E48" s="6"/>
    </row>
    <row r="49" spans="2:5" ht="14.25" customHeight="1">
      <c r="E49" s="6"/>
    </row>
    <row r="50" spans="2:5" ht="14.25" customHeight="1">
      <c r="E50" s="6"/>
    </row>
    <row r="51" spans="2:5" ht="14.25" customHeight="1">
      <c r="B51" s="1"/>
      <c r="E51" s="6"/>
    </row>
    <row r="52" spans="2:5" ht="14.25" customHeight="1">
      <c r="B52" s="1"/>
      <c r="E52" s="6"/>
    </row>
    <row r="53" spans="2:5" ht="14.25" customHeight="1">
      <c r="B53" s="1"/>
      <c r="E53" s="6"/>
    </row>
  </sheetData>
  <mergeCells count="5">
    <mergeCell ref="A1:R1"/>
    <mergeCell ref="A2:R2"/>
    <mergeCell ref="A3:R3"/>
    <mergeCell ref="A4:R4"/>
    <mergeCell ref="E20:K20"/>
  </mergeCells>
  <phoneticPr fontId="0" type="noConversion"/>
  <printOptions horizontalCentered="1"/>
  <pageMargins left="0.28000000000000003" right="0.28000000000000003" top="0.7" bottom="0.2" header="0.5" footer="0.3"/>
  <pageSetup scale="7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1456</vt:lpstr>
      <vt:lpstr>'1456'!Print_Area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Newland, Angela</cp:lastModifiedBy>
  <cp:lastPrinted>2016-05-03T20:20:06Z</cp:lastPrinted>
  <dcterms:created xsi:type="dcterms:W3CDTF">1998-07-22T12:50:39Z</dcterms:created>
  <dcterms:modified xsi:type="dcterms:W3CDTF">2017-12-11T19:49:02Z</dcterms:modified>
</cp:coreProperties>
</file>