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84959D5C-A013-4160-9F0C-D5291B1D2633}" xr6:coauthVersionLast="33" xr6:coauthVersionMax="33" xr10:uidLastSave="{00000000-0000-0000-0000-000000000000}"/>
  <bookViews>
    <workbookView xWindow="0" yWindow="0" windowWidth="25200" windowHeight="11775" tabRatio="601" xr2:uid="{00000000-000D-0000-FFFF-FFFF00000000}"/>
  </bookViews>
  <sheets>
    <sheet name="1484" sheetId="1" r:id="rId1"/>
  </sheets>
  <definedNames>
    <definedName name="_xlnm.Print_Area" localSheetId="0">'1484'!$A$1:$R$38</definedName>
  </definedNames>
  <calcPr calcId="179017"/>
</workbook>
</file>

<file path=xl/calcChain.xml><?xml version="1.0" encoding="utf-8"?>
<calcChain xmlns="http://schemas.openxmlformats.org/spreadsheetml/2006/main">
  <c r="T45" i="1" l="1"/>
  <c r="T46" i="1"/>
  <c r="T47" i="1"/>
  <c r="T48" i="1"/>
  <c r="T49" i="1"/>
  <c r="T50" i="1"/>
  <c r="T51" i="1"/>
  <c r="T52" i="1"/>
  <c r="T53" i="1"/>
  <c r="T54" i="1"/>
  <c r="T55" i="1"/>
  <c r="T56" i="1"/>
  <c r="T57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I24" i="1" l="1"/>
  <c r="U57" i="1" s="1"/>
  <c r="V57" i="1" s="1"/>
  <c r="T44" i="1" l="1"/>
  <c r="P58" i="1" l="1"/>
  <c r="M58" i="1"/>
  <c r="I58" i="1"/>
  <c r="E58" i="1"/>
  <c r="I13" i="1"/>
  <c r="U46" i="1" s="1"/>
  <c r="V46" i="1" s="1"/>
  <c r="R56" i="1" l="1"/>
  <c r="R57" i="1"/>
  <c r="K57" i="1"/>
  <c r="G57" i="1"/>
  <c r="O57" i="1" l="1"/>
  <c r="M28" i="1"/>
  <c r="I12" i="1"/>
  <c r="U45" i="1" s="1"/>
  <c r="V45" i="1" s="1"/>
  <c r="I14" i="1"/>
  <c r="U47" i="1" s="1"/>
  <c r="V47" i="1" s="1"/>
  <c r="I15" i="1"/>
  <c r="U48" i="1" s="1"/>
  <c r="V48" i="1" s="1"/>
  <c r="I16" i="1"/>
  <c r="U49" i="1" s="1"/>
  <c r="V49" i="1" s="1"/>
  <c r="I17" i="1"/>
  <c r="U50" i="1" s="1"/>
  <c r="V50" i="1" s="1"/>
  <c r="I18" i="1"/>
  <c r="U51" i="1" s="1"/>
  <c r="V51" i="1" s="1"/>
  <c r="I19" i="1"/>
  <c r="U52" i="1" s="1"/>
  <c r="V52" i="1" s="1"/>
  <c r="I20" i="1"/>
  <c r="U53" i="1" s="1"/>
  <c r="V53" i="1" s="1"/>
  <c r="I21" i="1"/>
  <c r="U54" i="1" s="1"/>
  <c r="V54" i="1" s="1"/>
  <c r="I22" i="1"/>
  <c r="U55" i="1" s="1"/>
  <c r="V55" i="1" s="1"/>
  <c r="I23" i="1"/>
  <c r="U56" i="1" s="1"/>
  <c r="V56" i="1" s="1"/>
  <c r="R46" i="1" l="1"/>
  <c r="K46" i="1"/>
  <c r="R45" i="1"/>
  <c r="O49" i="1"/>
  <c r="R50" i="1"/>
  <c r="R51" i="1"/>
  <c r="R52" i="1"/>
  <c r="R53" i="1"/>
  <c r="R54" i="1" l="1"/>
  <c r="K56" i="1"/>
  <c r="K54" i="1"/>
  <c r="R49" i="1"/>
  <c r="R48" i="1"/>
  <c r="K49" i="1"/>
  <c r="K48" i="1"/>
  <c r="G45" i="1"/>
  <c r="O53" i="1"/>
  <c r="O45" i="1"/>
  <c r="G52" i="1"/>
  <c r="O52" i="1"/>
  <c r="G51" i="1"/>
  <c r="K55" i="1"/>
  <c r="K47" i="1"/>
  <c r="O51" i="1"/>
  <c r="R55" i="1"/>
  <c r="R47" i="1"/>
  <c r="G53" i="1"/>
  <c r="G50" i="1"/>
  <c r="K53" i="1"/>
  <c r="K45" i="1"/>
  <c r="G56" i="1"/>
  <c r="K52" i="1"/>
  <c r="G55" i="1"/>
  <c r="G47" i="1"/>
  <c r="K51" i="1"/>
  <c r="O55" i="1"/>
  <c r="O47" i="1"/>
  <c r="O50" i="1"/>
  <c r="G49" i="1"/>
  <c r="G48" i="1"/>
  <c r="O56" i="1"/>
  <c r="O48" i="1"/>
  <c r="G54" i="1"/>
  <c r="G46" i="1"/>
  <c r="K50" i="1"/>
  <c r="O54" i="1"/>
  <c r="O46" i="1"/>
  <c r="E30" i="1" l="1"/>
  <c r="C30" i="1"/>
  <c r="M30" i="1" s="1"/>
  <c r="G29" i="1" l="1"/>
  <c r="G31" i="1" s="1"/>
  <c r="C44" i="1" l="1"/>
  <c r="A44" i="1"/>
  <c r="O44" i="1" l="1"/>
  <c r="O58" i="1" s="1"/>
  <c r="R44" i="1"/>
  <c r="R58" i="1" s="1"/>
  <c r="I11" i="1"/>
  <c r="U44" i="1" l="1"/>
  <c r="V44" i="1" s="1"/>
  <c r="I29" i="1"/>
  <c r="I31" i="1" s="1"/>
  <c r="K9" i="1" l="1"/>
  <c r="K13" i="1" s="1"/>
  <c r="G6" i="1"/>
  <c r="E13" i="1" l="1"/>
  <c r="M13" i="1"/>
  <c r="K26" i="1"/>
  <c r="K25" i="1"/>
  <c r="K27" i="1"/>
  <c r="M27" i="1" s="1"/>
  <c r="K14" i="1"/>
  <c r="K23" i="1"/>
  <c r="M23" i="1" s="1"/>
  <c r="K18" i="1"/>
  <c r="M18" i="1" s="1"/>
  <c r="K22" i="1"/>
  <c r="K17" i="1"/>
  <c r="M17" i="1" s="1"/>
  <c r="K20" i="1"/>
  <c r="M20" i="1" s="1"/>
  <c r="K15" i="1"/>
  <c r="K19" i="1"/>
  <c r="M19" i="1" s="1"/>
  <c r="K21" i="1"/>
  <c r="M21" i="1" s="1"/>
  <c r="K24" i="1"/>
  <c r="K12" i="1"/>
  <c r="M12" i="1" s="1"/>
  <c r="K16" i="1"/>
  <c r="M16" i="1" s="1"/>
  <c r="K11" i="1"/>
  <c r="G44" i="1"/>
  <c r="G58" i="1" s="1"/>
  <c r="K44" i="1"/>
  <c r="K58" i="1" s="1"/>
  <c r="G36" i="1" l="1"/>
  <c r="U59" i="1"/>
  <c r="G35" i="1"/>
  <c r="M22" i="1"/>
  <c r="K35" i="1"/>
  <c r="E24" i="1"/>
  <c r="M24" i="1"/>
  <c r="E14" i="1"/>
  <c r="M14" i="1"/>
  <c r="E25" i="1"/>
  <c r="M25" i="1"/>
  <c r="E15" i="1"/>
  <c r="M15" i="1"/>
  <c r="E26" i="1"/>
  <c r="M26" i="1"/>
  <c r="E21" i="1"/>
  <c r="E17" i="1"/>
  <c r="E19" i="1"/>
  <c r="E18" i="1"/>
  <c r="E23" i="1"/>
  <c r="E22" i="1"/>
  <c r="E16" i="1"/>
  <c r="E12" i="1"/>
  <c r="E20" i="1"/>
  <c r="K36" i="1"/>
  <c r="K37" i="1"/>
  <c r="E28" i="1"/>
  <c r="E27" i="1"/>
  <c r="K29" i="1"/>
  <c r="K31" i="1" s="1"/>
  <c r="E31" i="1" s="1"/>
  <c r="G37" i="1"/>
  <c r="K34" i="1"/>
  <c r="E11" i="1"/>
  <c r="G34" i="1"/>
  <c r="M11" i="1"/>
  <c r="M29" i="1" l="1"/>
  <c r="E29" i="1"/>
  <c r="M31" i="1" l="1"/>
  <c r="K6" i="1" l="1"/>
  <c r="O13" i="1" s="1"/>
  <c r="O22" i="1" l="1"/>
  <c r="O20" i="1"/>
  <c r="O23" i="1"/>
  <c r="O14" i="1"/>
  <c r="O25" i="1"/>
  <c r="O30" i="1"/>
  <c r="R30" i="1" s="1"/>
  <c r="O15" i="1"/>
  <c r="O6" i="1"/>
  <c r="O21" i="1"/>
  <c r="O28" i="1"/>
  <c r="R28" i="1" s="1"/>
  <c r="O12" i="1"/>
  <c r="O27" i="1"/>
  <c r="O19" i="1"/>
  <c r="O11" i="1"/>
  <c r="O16" i="1"/>
  <c r="O18" i="1"/>
  <c r="O17" i="1"/>
  <c r="O24" i="1"/>
  <c r="O26" i="1"/>
  <c r="R26" i="1" l="1"/>
  <c r="R29" i="1" s="1"/>
  <c r="R31" i="1" s="1"/>
  <c r="O29" i="1"/>
  <c r="O31" i="1" s="1"/>
</calcChain>
</file>

<file path=xl/sharedStrings.xml><?xml version="1.0" encoding="utf-8"?>
<sst xmlns="http://schemas.openxmlformats.org/spreadsheetml/2006/main" count="126" uniqueCount="49">
  <si>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</si>
  <si>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</si>
  <si>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</si>
  <si>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</si>
  <si>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</si>
  <si>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</si>
  <si>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</si>
  <si>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</si>
  <si>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</si>
  <si>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</si>
  <si>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</si>
  <si>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</si>
  <si>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</si>
  <si>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</si>
  <si>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</si>
  <si>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</si>
  <si>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</si>
  <si>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</si>
  <si>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</si>
  <si>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</si>
  <si>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</si>
  <si>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</si>
  <si>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</si>
  <si>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</si>
  <si>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</si>
  <si>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</si>
  <si>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</si>
  <si>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</si>
  <si>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</si>
  <si>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</si>
  <si>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</si>
  <si>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(PER BOOK*)</t>
  </si>
  <si>
    <t>Exactly proportional to delivered quantities.</t>
  </si>
  <si>
    <t>D</t>
  </si>
  <si>
    <t>One of the following GLEPS will be used in each book of tickets.  Approximately 20% of the books will use one of the below structures.</t>
  </si>
  <si>
    <t>$1x5</t>
  </si>
  <si>
    <t>2nd chance drawing prize</t>
  </si>
  <si>
    <t>HIGH</t>
  </si>
  <si>
    <t>$10x2 + $20</t>
  </si>
  <si>
    <t>$1x2</t>
  </si>
  <si>
    <t>$2x2</t>
  </si>
  <si>
    <t>($2x2) + $1</t>
  </si>
  <si>
    <t>($10x2) + ($4x5)</t>
  </si>
  <si>
    <t>$10x2</t>
  </si>
  <si>
    <t>$5x2</t>
  </si>
  <si>
    <t>($1x6) + $4</t>
  </si>
  <si>
    <t>($1x2) + ($2x2) + ($5x2) + $4</t>
  </si>
  <si>
    <t>JUNE 8, 2018 - VERSION A</t>
  </si>
  <si>
    <t>INSTANT GAME 1484 - "WISE WINTER WINNINGS"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</si>
</sst>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0.0%"/>
    <numFmt numFmtId="165" formatCode="#,##0.0"/>
    <numFmt numFmtId="166" formatCode="#,##0.000"/>
    <numFmt numFmtId="167" formatCode="&quot;$&quot;#,##0"/>
    <numFmt numFmtId="168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6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0" fontId="4" fillId="0" borderId="0" xfId="0" applyFont="1" applyFill="1" applyBorder="1"/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0" fontId="3" fillId="0" borderId="5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6" fontId="2" fillId="0" borderId="2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168" fontId="2" fillId="0" borderId="0" xfId="0" applyNumberFormat="1" applyFont="1" applyBorder="1"/>
    <xf numFmtId="6" fontId="2" fillId="0" borderId="9" xfId="0" applyNumberFormat="1" applyFont="1" applyFill="1" applyBorder="1" applyAlignment="1">
      <alignment horizontal="lef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5" fontId="2" fillId="0" borderId="10" xfId="0" applyNumberFormat="1" applyFont="1" applyFill="1" applyBorder="1" applyAlignment="1">
      <alignment horizontal="left"/>
    </xf>
    <xf numFmtId="6" fontId="2" fillId="0" borderId="0" xfId="0" applyNumberFormat="1" applyFont="1" applyFill="1" applyBorder="1" applyAlignment="1">
      <alignment horizontal="left"/>
    </xf>
    <xf numFmtId="38" fontId="2" fillId="0" borderId="0" xfId="1" applyNumberFormat="1" applyFont="1" applyAlignment="1">
      <alignment horizontal="center"/>
    </xf>
    <xf numFmtId="0" fontId="3" fillId="0" borderId="5" xfId="0" applyFont="1" applyFill="1" applyBorder="1"/>
    <xf numFmtId="5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Fill="1" applyBorder="1"/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6" fontId="2" fillId="0" borderId="11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10" fontId="2" fillId="2" borderId="0" xfId="0" applyNumberFormat="1" applyFont="1" applyFill="1" applyBorder="1" applyAlignment="1">
      <alignment horizontal="center"/>
    </xf>
    <xf numFmtId="0" fontId="2" fillId="2" borderId="6" xfId="0" applyFont="1" applyFill="1" applyBorder="1"/>
    <xf numFmtId="38" fontId="3" fillId="2" borderId="0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0" fontId="2" fillId="2" borderId="6" xfId="0" applyNumberFormat="1" applyFont="1" applyFill="1" applyBorder="1" applyAlignment="1">
      <alignment horizontal="left"/>
    </xf>
    <xf numFmtId="10" fontId="2" fillId="0" borderId="19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0" fontId="2" fillId="0" borderId="19" xfId="0" applyNumberFormat="1" applyFont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6" fontId="2" fillId="0" borderId="7" xfId="0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3"/>
  <sheetViews>
    <sheetView tabSelected="1" zoomScale="115" zoomScaleNormal="115" zoomScaleSheetLayoutView="70" workbookViewId="0">
      <selection activeCell="A4" sqref="A4:R4"/>
    </sheetView>
  </sheetViews>
  <sheetFormatPr defaultColWidth="10.7109375" defaultRowHeight="14.25" customHeight="1"/>
  <cols>
    <col min="1" max="1" width="29.5703125" style="1" bestFit="1" customWidth="1"/>
    <col min="2" max="2" width="5" style="11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8.85546875" style="2" bestFit="1" customWidth="1"/>
    <col min="19" max="19" width="1.7109375" style="1" customWidth="1"/>
    <col min="20" max="20" width="7.7109375" style="1" customWidth="1"/>
    <col min="21" max="21" width="12.85546875" style="1" bestFit="1" customWidth="1"/>
    <col min="22" max="22" width="10.85546875" style="1" bestFit="1" customWidth="1"/>
    <col min="23" max="16384" width="10.7109375" style="1"/>
  </cols>
  <sheetData>
    <row r="1" spans="1:22" ht="14.25" customHeight="1">
      <c r="A1" s="161" t="s">
        <v>25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3"/>
    </row>
    <row r="2" spans="1:22" ht="14.25" customHeight="1">
      <c r="A2" s="164" t="s">
        <v>24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6"/>
    </row>
    <row r="3" spans="1:22" ht="14.25" customHeight="1">
      <c r="A3" s="164" t="s">
        <v>48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6"/>
    </row>
    <row r="4" spans="1:22" ht="14.25" customHeight="1">
      <c r="A4" s="167" t="s">
        <v>47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9"/>
      <c r="U4" s="4"/>
    </row>
    <row r="5" spans="1:22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2" ht="14.25" customHeight="1">
      <c r="A6" s="10">
        <v>540000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540000</v>
      </c>
      <c r="H6" s="12" t="s">
        <v>0</v>
      </c>
      <c r="I6" s="15" t="s">
        <v>2</v>
      </c>
      <c r="J6" s="14"/>
      <c r="K6" s="16">
        <f>+M31</f>
        <v>378580</v>
      </c>
      <c r="L6" s="14"/>
      <c r="M6" s="17" t="s">
        <v>3</v>
      </c>
      <c r="N6" s="14"/>
      <c r="O6" s="18">
        <f>K6/G6</f>
        <v>0.70107407407407407</v>
      </c>
      <c r="P6" s="19"/>
      <c r="Q6" s="2"/>
      <c r="R6" s="3"/>
      <c r="U6" s="20"/>
    </row>
    <row r="7" spans="1:22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</row>
    <row r="8" spans="1:22" ht="14.25" customHeight="1">
      <c r="A8" s="120"/>
      <c r="B8" s="42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49"/>
      <c r="Q8" s="2"/>
      <c r="R8" s="3"/>
      <c r="U8" s="25"/>
      <c r="V8" s="26"/>
    </row>
    <row r="9" spans="1:22" ht="14.25" customHeight="1">
      <c r="A9" s="21"/>
      <c r="B9" s="6" t="s">
        <v>27</v>
      </c>
      <c r="C9" s="17"/>
      <c r="D9" s="17"/>
      <c r="E9" s="15" t="s">
        <v>6</v>
      </c>
      <c r="F9" s="15"/>
      <c r="G9" s="15">
        <v>150</v>
      </c>
      <c r="H9" s="15"/>
      <c r="I9" s="27">
        <v>30000</v>
      </c>
      <c r="J9" s="27"/>
      <c r="K9" s="28">
        <f>A6/I9</f>
        <v>18</v>
      </c>
      <c r="L9" s="15"/>
      <c r="M9" s="15" t="s">
        <v>7</v>
      </c>
      <c r="N9" s="15"/>
      <c r="O9" s="15" t="s">
        <v>8</v>
      </c>
      <c r="P9" s="149"/>
      <c r="Q9" s="2"/>
      <c r="R9" s="3"/>
    </row>
    <row r="10" spans="1:22" s="40" customFormat="1" ht="14.25" customHeight="1">
      <c r="A10" s="29" t="s">
        <v>9</v>
      </c>
      <c r="B10" s="30" t="s">
        <v>28</v>
      </c>
      <c r="C10" s="31" t="s">
        <v>9</v>
      </c>
      <c r="D10" s="32"/>
      <c r="E10" s="33" t="s">
        <v>10</v>
      </c>
      <c r="F10" s="33"/>
      <c r="G10" s="33" t="s">
        <v>31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150"/>
    </row>
    <row r="11" spans="1:22" ht="14.25" customHeight="1">
      <c r="A11" s="130">
        <v>1</v>
      </c>
      <c r="B11" s="131">
        <v>1</v>
      </c>
      <c r="C11" s="132">
        <v>1</v>
      </c>
      <c r="D11" s="133"/>
      <c r="E11" s="134">
        <f t="shared" ref="E11:E31" si="0">$A$6/K11</f>
        <v>8.8235294117647065</v>
      </c>
      <c r="F11" s="135"/>
      <c r="G11" s="134">
        <v>17</v>
      </c>
      <c r="H11" s="136"/>
      <c r="I11" s="137">
        <f t="shared" ref="I11:I24" si="1">G11*($I$9/$G$9)</f>
        <v>3400</v>
      </c>
      <c r="J11" s="137"/>
      <c r="K11" s="138">
        <f t="shared" ref="K11:K27" si="2">I11*$K$9</f>
        <v>61200</v>
      </c>
      <c r="L11" s="139"/>
      <c r="M11" s="140">
        <f t="shared" ref="M11:M28" si="3">K11*C11</f>
        <v>61200</v>
      </c>
      <c r="N11" s="141"/>
      <c r="O11" s="142">
        <f t="shared" ref="O11:O28" si="4">(M11/$K$6)</f>
        <v>0.16165671720640287</v>
      </c>
      <c r="P11" s="143"/>
      <c r="Q11" s="136"/>
      <c r="R11" s="146"/>
    </row>
    <row r="12" spans="1:22" ht="14.25" customHeight="1">
      <c r="A12" s="41">
        <v>2</v>
      </c>
      <c r="B12" s="42">
        <v>1</v>
      </c>
      <c r="C12" s="121">
        <v>2</v>
      </c>
      <c r="D12" s="43"/>
      <c r="E12" s="44">
        <f t="shared" si="0"/>
        <v>30</v>
      </c>
      <c r="F12" s="24"/>
      <c r="G12" s="44">
        <v>5</v>
      </c>
      <c r="H12" s="15"/>
      <c r="I12" s="45">
        <f t="shared" si="1"/>
        <v>1000</v>
      </c>
      <c r="J12" s="45"/>
      <c r="K12" s="27">
        <f t="shared" si="2"/>
        <v>18000</v>
      </c>
      <c r="L12" s="46"/>
      <c r="M12" s="47">
        <f t="shared" si="3"/>
        <v>36000</v>
      </c>
      <c r="N12" s="48"/>
      <c r="O12" s="49">
        <f t="shared" si="4"/>
        <v>9.5092186592001693E-2</v>
      </c>
      <c r="P12" s="122"/>
      <c r="Q12" s="15"/>
      <c r="R12" s="123"/>
    </row>
    <row r="13" spans="1:22" ht="14.25" customHeight="1">
      <c r="A13" s="41" t="s">
        <v>39</v>
      </c>
      <c r="B13" s="42">
        <v>2</v>
      </c>
      <c r="C13" s="121">
        <v>2</v>
      </c>
      <c r="D13" s="43"/>
      <c r="E13" s="44">
        <f t="shared" si="0"/>
        <v>27.272727272727273</v>
      </c>
      <c r="F13" s="24"/>
      <c r="G13" s="44">
        <v>5.5</v>
      </c>
      <c r="H13" s="15"/>
      <c r="I13" s="45">
        <f t="shared" si="1"/>
        <v>1100</v>
      </c>
      <c r="J13" s="45"/>
      <c r="K13" s="27">
        <f t="shared" si="2"/>
        <v>19800</v>
      </c>
      <c r="L13" s="46"/>
      <c r="M13" s="47">
        <f t="shared" si="3"/>
        <v>39600</v>
      </c>
      <c r="N13" s="48"/>
      <c r="O13" s="49">
        <f t="shared" si="4"/>
        <v>0.10460140525120186</v>
      </c>
      <c r="P13" s="122"/>
      <c r="Q13" s="15"/>
      <c r="R13" s="123"/>
    </row>
    <row r="14" spans="1:22" ht="14.25" customHeight="1">
      <c r="A14" s="130">
        <v>4</v>
      </c>
      <c r="B14" s="131">
        <v>1</v>
      </c>
      <c r="C14" s="132">
        <v>4</v>
      </c>
      <c r="D14" s="133"/>
      <c r="E14" s="134">
        <f t="shared" si="0"/>
        <v>75</v>
      </c>
      <c r="F14" s="135"/>
      <c r="G14" s="134">
        <v>2</v>
      </c>
      <c r="H14" s="136"/>
      <c r="I14" s="137">
        <f t="shared" si="1"/>
        <v>400</v>
      </c>
      <c r="J14" s="137"/>
      <c r="K14" s="138">
        <f t="shared" si="2"/>
        <v>7200</v>
      </c>
      <c r="L14" s="139"/>
      <c r="M14" s="144">
        <f t="shared" si="3"/>
        <v>28800</v>
      </c>
      <c r="N14" s="141"/>
      <c r="O14" s="145">
        <f t="shared" si="4"/>
        <v>7.6073749273601346E-2</v>
      </c>
      <c r="P14" s="143"/>
      <c r="Q14" s="136"/>
      <c r="R14" s="146"/>
    </row>
    <row r="15" spans="1:22" ht="14.25" customHeight="1">
      <c r="A15" s="130" t="s">
        <v>40</v>
      </c>
      <c r="B15" s="131">
        <v>2</v>
      </c>
      <c r="C15" s="132">
        <v>4</v>
      </c>
      <c r="D15" s="133"/>
      <c r="E15" s="134">
        <f t="shared" si="0"/>
        <v>50</v>
      </c>
      <c r="F15" s="135"/>
      <c r="G15" s="134">
        <v>3</v>
      </c>
      <c r="H15" s="136"/>
      <c r="I15" s="137">
        <f t="shared" si="1"/>
        <v>600</v>
      </c>
      <c r="J15" s="137"/>
      <c r="K15" s="138">
        <f t="shared" si="2"/>
        <v>10800</v>
      </c>
      <c r="L15" s="139"/>
      <c r="M15" s="144">
        <f t="shared" si="3"/>
        <v>43200</v>
      </c>
      <c r="N15" s="141"/>
      <c r="O15" s="145">
        <f t="shared" si="4"/>
        <v>0.11411062391040203</v>
      </c>
      <c r="P15" s="143"/>
      <c r="Q15" s="136"/>
      <c r="R15" s="146"/>
    </row>
    <row r="16" spans="1:22" ht="14.25" customHeight="1">
      <c r="A16" s="41">
        <v>5</v>
      </c>
      <c r="B16" s="42">
        <v>1</v>
      </c>
      <c r="C16" s="121">
        <v>5</v>
      </c>
      <c r="D16" s="43"/>
      <c r="E16" s="44">
        <f t="shared" si="0"/>
        <v>300</v>
      </c>
      <c r="F16" s="24"/>
      <c r="G16" s="44">
        <v>0.5</v>
      </c>
      <c r="H16" s="15"/>
      <c r="I16" s="45">
        <f t="shared" si="1"/>
        <v>100</v>
      </c>
      <c r="J16" s="45"/>
      <c r="K16" s="27">
        <f t="shared" si="2"/>
        <v>1800</v>
      </c>
      <c r="L16" s="46"/>
      <c r="M16" s="47">
        <f t="shared" si="3"/>
        <v>9000</v>
      </c>
      <c r="N16" s="48"/>
      <c r="O16" s="49">
        <f t="shared" si="4"/>
        <v>2.3773046648000423E-2</v>
      </c>
      <c r="P16" s="122"/>
      <c r="Q16" s="15"/>
      <c r="R16" s="123"/>
    </row>
    <row r="17" spans="1:18" ht="14.25" customHeight="1">
      <c r="A17" s="41" t="s">
        <v>35</v>
      </c>
      <c r="B17" s="42">
        <v>5</v>
      </c>
      <c r="C17" s="121">
        <v>5</v>
      </c>
      <c r="D17" s="43"/>
      <c r="E17" s="44">
        <f t="shared" si="0"/>
        <v>300</v>
      </c>
      <c r="F17" s="24"/>
      <c r="G17" s="44">
        <v>0.5</v>
      </c>
      <c r="H17" s="15"/>
      <c r="I17" s="45">
        <f t="shared" si="1"/>
        <v>100</v>
      </c>
      <c r="J17" s="45"/>
      <c r="K17" s="27">
        <f t="shared" si="2"/>
        <v>1800</v>
      </c>
      <c r="L17" s="46"/>
      <c r="M17" s="47">
        <f t="shared" si="3"/>
        <v>9000</v>
      </c>
      <c r="N17" s="48"/>
      <c r="O17" s="49">
        <f t="shared" si="4"/>
        <v>2.3773046648000423E-2</v>
      </c>
      <c r="P17" s="122"/>
      <c r="Q17" s="15"/>
      <c r="R17" s="123"/>
    </row>
    <row r="18" spans="1:18" ht="14.25" customHeight="1">
      <c r="A18" s="41" t="s">
        <v>41</v>
      </c>
      <c r="B18" s="42">
        <v>3</v>
      </c>
      <c r="C18" s="121">
        <v>5</v>
      </c>
      <c r="D18" s="43"/>
      <c r="E18" s="44">
        <f t="shared" si="0"/>
        <v>120</v>
      </c>
      <c r="F18" s="24"/>
      <c r="G18" s="44">
        <v>1.25</v>
      </c>
      <c r="H18" s="15"/>
      <c r="I18" s="45">
        <f t="shared" si="1"/>
        <v>250</v>
      </c>
      <c r="J18" s="45"/>
      <c r="K18" s="27">
        <f t="shared" si="2"/>
        <v>4500</v>
      </c>
      <c r="L18" s="46"/>
      <c r="M18" s="47">
        <f t="shared" si="3"/>
        <v>22500</v>
      </c>
      <c r="N18" s="48"/>
      <c r="O18" s="49">
        <f t="shared" si="4"/>
        <v>5.9432616620001058E-2</v>
      </c>
      <c r="P18" s="122"/>
      <c r="Q18" s="15"/>
      <c r="R18" s="123"/>
    </row>
    <row r="19" spans="1:18" ht="14.25" customHeight="1">
      <c r="A19" s="130">
        <v>10</v>
      </c>
      <c r="B19" s="131">
        <v>1</v>
      </c>
      <c r="C19" s="132">
        <v>10</v>
      </c>
      <c r="D19" s="133"/>
      <c r="E19" s="134">
        <f t="shared" si="0"/>
        <v>600</v>
      </c>
      <c r="F19" s="135"/>
      <c r="G19" s="134">
        <v>0.25</v>
      </c>
      <c r="H19" s="136"/>
      <c r="I19" s="137">
        <f t="shared" si="1"/>
        <v>50</v>
      </c>
      <c r="J19" s="137"/>
      <c r="K19" s="138">
        <f t="shared" si="2"/>
        <v>900</v>
      </c>
      <c r="L19" s="139"/>
      <c r="M19" s="144">
        <f t="shared" si="3"/>
        <v>9000</v>
      </c>
      <c r="N19" s="141"/>
      <c r="O19" s="145">
        <f t="shared" si="4"/>
        <v>2.3773046648000423E-2</v>
      </c>
      <c r="P19" s="143"/>
      <c r="Q19" s="136"/>
      <c r="R19" s="146"/>
    </row>
    <row r="20" spans="1:18" ht="14.25" customHeight="1">
      <c r="A20" s="130" t="s">
        <v>45</v>
      </c>
      <c r="B20" s="147">
        <v>7</v>
      </c>
      <c r="C20" s="132">
        <v>10</v>
      </c>
      <c r="D20" s="133"/>
      <c r="E20" s="134">
        <f t="shared" si="0"/>
        <v>200</v>
      </c>
      <c r="F20" s="135"/>
      <c r="G20" s="134">
        <v>0.75</v>
      </c>
      <c r="H20" s="136"/>
      <c r="I20" s="137">
        <f t="shared" si="1"/>
        <v>150</v>
      </c>
      <c r="J20" s="137"/>
      <c r="K20" s="138">
        <f t="shared" si="2"/>
        <v>2700</v>
      </c>
      <c r="L20" s="139"/>
      <c r="M20" s="144">
        <f t="shared" si="3"/>
        <v>27000</v>
      </c>
      <c r="N20" s="141"/>
      <c r="O20" s="145">
        <f t="shared" si="4"/>
        <v>7.131913994400127E-2</v>
      </c>
      <c r="P20" s="143"/>
      <c r="Q20" s="136"/>
      <c r="R20" s="146"/>
    </row>
    <row r="21" spans="1:18" ht="14.25" customHeight="1">
      <c r="A21" s="130" t="s">
        <v>44</v>
      </c>
      <c r="B21" s="131">
        <v>2</v>
      </c>
      <c r="C21" s="132">
        <v>10</v>
      </c>
      <c r="D21" s="133"/>
      <c r="E21" s="134">
        <f t="shared" si="0"/>
        <v>600</v>
      </c>
      <c r="F21" s="135"/>
      <c r="G21" s="134">
        <v>0.25</v>
      </c>
      <c r="H21" s="136"/>
      <c r="I21" s="137">
        <f t="shared" si="1"/>
        <v>50</v>
      </c>
      <c r="J21" s="137"/>
      <c r="K21" s="138">
        <f t="shared" si="2"/>
        <v>900</v>
      </c>
      <c r="L21" s="139"/>
      <c r="M21" s="144">
        <f t="shared" si="3"/>
        <v>9000</v>
      </c>
      <c r="N21" s="141"/>
      <c r="O21" s="145">
        <f t="shared" si="4"/>
        <v>2.3773046648000423E-2</v>
      </c>
      <c r="P21" s="143"/>
      <c r="Q21" s="136"/>
      <c r="R21" s="146"/>
    </row>
    <row r="22" spans="1:18" ht="14.25" customHeight="1">
      <c r="A22" s="41">
        <v>20</v>
      </c>
      <c r="B22" s="42">
        <v>1</v>
      </c>
      <c r="C22" s="121">
        <v>20</v>
      </c>
      <c r="D22" s="43"/>
      <c r="E22" s="44">
        <f t="shared" si="0"/>
        <v>600</v>
      </c>
      <c r="F22" s="24"/>
      <c r="G22" s="44">
        <v>0.25</v>
      </c>
      <c r="H22" s="15"/>
      <c r="I22" s="45">
        <f t="shared" si="1"/>
        <v>50</v>
      </c>
      <c r="J22" s="45"/>
      <c r="K22" s="27">
        <f t="shared" si="2"/>
        <v>900</v>
      </c>
      <c r="L22" s="46"/>
      <c r="M22" s="47">
        <f t="shared" si="3"/>
        <v>18000</v>
      </c>
      <c r="N22" s="48"/>
      <c r="O22" s="49">
        <f t="shared" si="4"/>
        <v>4.7546093296000846E-2</v>
      </c>
      <c r="P22" s="122"/>
      <c r="Q22" s="15"/>
      <c r="R22" s="123"/>
    </row>
    <row r="23" spans="1:18" ht="14.25" customHeight="1">
      <c r="A23" s="41" t="s">
        <v>43</v>
      </c>
      <c r="B23" s="42">
        <v>2</v>
      </c>
      <c r="C23" s="121">
        <v>20</v>
      </c>
      <c r="D23" s="43"/>
      <c r="E23" s="44">
        <f t="shared" si="0"/>
        <v>600</v>
      </c>
      <c r="F23" s="24"/>
      <c r="G23" s="44">
        <v>0.25</v>
      </c>
      <c r="H23" s="15"/>
      <c r="I23" s="45">
        <f t="shared" si="1"/>
        <v>50</v>
      </c>
      <c r="J23" s="45"/>
      <c r="K23" s="27">
        <f t="shared" si="2"/>
        <v>900</v>
      </c>
      <c r="L23" s="46"/>
      <c r="M23" s="47">
        <f t="shared" si="3"/>
        <v>18000</v>
      </c>
      <c r="N23" s="48"/>
      <c r="O23" s="49">
        <f t="shared" si="4"/>
        <v>4.7546093296000846E-2</v>
      </c>
      <c r="P23" s="122"/>
      <c r="Q23" s="15"/>
      <c r="R23" s="123"/>
    </row>
    <row r="24" spans="1:18" ht="14.25" customHeight="1">
      <c r="A24" s="41" t="s">
        <v>46</v>
      </c>
      <c r="B24" s="124">
        <v>7</v>
      </c>
      <c r="C24" s="121">
        <v>20</v>
      </c>
      <c r="D24" s="43"/>
      <c r="E24" s="44">
        <f t="shared" si="0"/>
        <v>600</v>
      </c>
      <c r="F24" s="24"/>
      <c r="G24" s="44">
        <v>0.25</v>
      </c>
      <c r="H24" s="15"/>
      <c r="I24" s="45">
        <f t="shared" si="1"/>
        <v>50</v>
      </c>
      <c r="J24" s="45"/>
      <c r="K24" s="27">
        <f t="shared" si="2"/>
        <v>900</v>
      </c>
      <c r="L24" s="46"/>
      <c r="M24" s="47">
        <f t="shared" si="3"/>
        <v>18000</v>
      </c>
      <c r="N24" s="48"/>
      <c r="O24" s="49">
        <f t="shared" si="4"/>
        <v>4.7546093296000846E-2</v>
      </c>
      <c r="P24" s="122"/>
      <c r="Q24" s="15"/>
      <c r="R24" s="123"/>
    </row>
    <row r="25" spans="1:18" ht="14.25" customHeight="1">
      <c r="A25" s="130">
        <v>40</v>
      </c>
      <c r="B25" s="131">
        <v>1</v>
      </c>
      <c r="C25" s="132">
        <v>40</v>
      </c>
      <c r="D25" s="133"/>
      <c r="E25" s="134">
        <f t="shared" si="0"/>
        <v>7500</v>
      </c>
      <c r="F25" s="135"/>
      <c r="G25" s="134" t="s">
        <v>0</v>
      </c>
      <c r="H25" s="136"/>
      <c r="I25" s="137">
        <v>4</v>
      </c>
      <c r="J25" s="137"/>
      <c r="K25" s="138">
        <f t="shared" si="2"/>
        <v>72</v>
      </c>
      <c r="L25" s="139"/>
      <c r="M25" s="144">
        <f t="shared" si="3"/>
        <v>2880</v>
      </c>
      <c r="N25" s="141"/>
      <c r="O25" s="145">
        <f t="shared" si="4"/>
        <v>7.6073749273601349E-3</v>
      </c>
      <c r="P25" s="143"/>
      <c r="Q25" s="136"/>
      <c r="R25" s="151" t="s">
        <v>23</v>
      </c>
    </row>
    <row r="26" spans="1:18" ht="14.25" customHeight="1">
      <c r="A26" s="130" t="s">
        <v>42</v>
      </c>
      <c r="B26" s="147">
        <v>7</v>
      </c>
      <c r="C26" s="132">
        <v>40</v>
      </c>
      <c r="D26" s="133"/>
      <c r="E26" s="134">
        <f t="shared" si="0"/>
        <v>1875</v>
      </c>
      <c r="F26" s="135"/>
      <c r="G26" s="134" t="s">
        <v>0</v>
      </c>
      <c r="H26" s="136"/>
      <c r="I26" s="137">
        <v>16</v>
      </c>
      <c r="J26" s="137"/>
      <c r="K26" s="138">
        <f t="shared" si="2"/>
        <v>288</v>
      </c>
      <c r="L26" s="139"/>
      <c r="M26" s="144">
        <f t="shared" si="3"/>
        <v>11520</v>
      </c>
      <c r="N26" s="141"/>
      <c r="O26" s="145">
        <f t="shared" si="4"/>
        <v>3.042949970944054E-2</v>
      </c>
      <c r="P26" s="143"/>
      <c r="Q26" s="136"/>
      <c r="R26" s="151">
        <f>SUM(O11:O27)</f>
        <v>0.96566115484177706</v>
      </c>
    </row>
    <row r="27" spans="1:18" ht="14.25" customHeight="1">
      <c r="A27" s="130" t="s">
        <v>38</v>
      </c>
      <c r="B27" s="131">
        <v>3</v>
      </c>
      <c r="C27" s="132">
        <v>40</v>
      </c>
      <c r="D27" s="133"/>
      <c r="E27" s="134">
        <f t="shared" si="0"/>
        <v>7500</v>
      </c>
      <c r="F27" s="135"/>
      <c r="G27" s="134" t="s">
        <v>0</v>
      </c>
      <c r="H27" s="136"/>
      <c r="I27" s="137">
        <v>4</v>
      </c>
      <c r="J27" s="137"/>
      <c r="K27" s="138">
        <f t="shared" si="2"/>
        <v>72</v>
      </c>
      <c r="L27" s="139"/>
      <c r="M27" s="144">
        <f t="shared" si="3"/>
        <v>2880</v>
      </c>
      <c r="N27" s="141"/>
      <c r="O27" s="145">
        <f t="shared" si="4"/>
        <v>7.6073749273601349E-3</v>
      </c>
      <c r="P27" s="143"/>
      <c r="Q27" s="136"/>
      <c r="R27" s="151" t="s">
        <v>37</v>
      </c>
    </row>
    <row r="28" spans="1:18" s="50" customFormat="1" ht="14.25" customHeight="1" thickBot="1">
      <c r="A28" s="125">
        <v>1000</v>
      </c>
      <c r="B28" s="126">
        <v>1</v>
      </c>
      <c r="C28" s="56">
        <v>1000</v>
      </c>
      <c r="D28" s="127"/>
      <c r="E28" s="58">
        <f t="shared" si="0"/>
        <v>45000</v>
      </c>
      <c r="F28" s="59"/>
      <c r="G28" s="58" t="s">
        <v>0</v>
      </c>
      <c r="H28" s="128"/>
      <c r="I28" s="58" t="s">
        <v>0</v>
      </c>
      <c r="J28" s="61"/>
      <c r="K28" s="60">
        <v>12</v>
      </c>
      <c r="L28" s="62" t="s">
        <v>29</v>
      </c>
      <c r="M28" s="63">
        <f t="shared" si="3"/>
        <v>12000</v>
      </c>
      <c r="N28" s="64"/>
      <c r="O28" s="65">
        <f t="shared" si="4"/>
        <v>3.1697395530667229E-2</v>
      </c>
      <c r="P28" s="129"/>
      <c r="Q28" s="59"/>
      <c r="R28" s="152">
        <f>SUM(O28)</f>
        <v>3.1697395530667229E-2</v>
      </c>
    </row>
    <row r="29" spans="1:18" s="40" customFormat="1" ht="14.25" customHeight="1" thickTop="1">
      <c r="A29" s="21"/>
      <c r="B29" s="6"/>
      <c r="C29" s="24" t="s">
        <v>15</v>
      </c>
      <c r="D29" s="14"/>
      <c r="E29" s="51">
        <f t="shared" si="0"/>
        <v>4.0679804736937264</v>
      </c>
      <c r="F29" s="24"/>
      <c r="G29" s="44">
        <f>SUM(G11:G28)</f>
        <v>36.75</v>
      </c>
      <c r="H29" s="27"/>
      <c r="I29" s="45">
        <f>SUM(I11:I28)</f>
        <v>7374</v>
      </c>
      <c r="J29" s="45"/>
      <c r="K29" s="27">
        <f>SUM(K11:K28)</f>
        <v>132744</v>
      </c>
      <c r="L29" s="46"/>
      <c r="M29" s="47">
        <f>SUM(M11:M28)</f>
        <v>377580</v>
      </c>
      <c r="N29" s="48"/>
      <c r="O29" s="49">
        <f>SUM(O11:O28)</f>
        <v>0.99735855037244425</v>
      </c>
      <c r="P29" s="52"/>
      <c r="Q29" s="2"/>
      <c r="R29" s="153">
        <f>+R28+R26</f>
        <v>0.99735855037244425</v>
      </c>
    </row>
    <row r="30" spans="1:18" s="40" customFormat="1" ht="14.25" customHeight="1" thickBot="1">
      <c r="A30" s="54" t="s">
        <v>36</v>
      </c>
      <c r="B30" s="55"/>
      <c r="C30" s="56">
        <f>C28</f>
        <v>1000</v>
      </c>
      <c r="D30" s="57"/>
      <c r="E30" s="58">
        <f>$A$6/K30</f>
        <v>540000</v>
      </c>
      <c r="F30" s="59"/>
      <c r="G30" s="58" t="s">
        <v>0</v>
      </c>
      <c r="H30" s="60"/>
      <c r="I30" s="61" t="s">
        <v>0</v>
      </c>
      <c r="J30" s="61"/>
      <c r="K30" s="60">
        <v>1</v>
      </c>
      <c r="L30" s="62"/>
      <c r="M30" s="63">
        <f t="shared" ref="M30" si="5">K30*C30</f>
        <v>1000</v>
      </c>
      <c r="N30" s="64"/>
      <c r="O30" s="65">
        <f t="shared" ref="O30" si="6">(M30/$K$6)</f>
        <v>2.6414496275556027E-3</v>
      </c>
      <c r="P30" s="66"/>
      <c r="Q30" s="67"/>
      <c r="R30" s="154">
        <f>O30</f>
        <v>2.6414496275556027E-3</v>
      </c>
    </row>
    <row r="31" spans="1:18" s="40" customFormat="1" ht="14.25" customHeight="1" thickTop="1">
      <c r="A31" s="21"/>
      <c r="B31" s="6"/>
      <c r="C31" s="24" t="s">
        <v>15</v>
      </c>
      <c r="D31" s="14"/>
      <c r="E31" s="51">
        <f t="shared" si="0"/>
        <v>4.0679498286187803</v>
      </c>
      <c r="F31" s="24"/>
      <c r="G31" s="44">
        <f>SUM(G29:G30)</f>
        <v>36.75</v>
      </c>
      <c r="H31" s="27"/>
      <c r="I31" s="45">
        <f>SUM(I29:I30)</f>
        <v>7374</v>
      </c>
      <c r="J31" s="45"/>
      <c r="K31" s="27">
        <f>SUM(K29:K30)</f>
        <v>132745</v>
      </c>
      <c r="L31" s="46"/>
      <c r="M31" s="47">
        <f>SUM(M29:M30)</f>
        <v>378580</v>
      </c>
      <c r="N31" s="48"/>
      <c r="O31" s="49">
        <f>SUM(O29:O30)</f>
        <v>0.99999999999999989</v>
      </c>
      <c r="P31" s="52"/>
      <c r="Q31" s="2"/>
      <c r="R31" s="153">
        <f>SUM(R29:R30)</f>
        <v>0.99999999999999989</v>
      </c>
    </row>
    <row r="32" spans="1:18" s="40" customFormat="1" ht="14.25" customHeight="1">
      <c r="A32" s="21"/>
      <c r="B32" s="68"/>
      <c r="C32" s="69"/>
      <c r="D32" s="38"/>
      <c r="E32" s="70"/>
      <c r="F32" s="69"/>
      <c r="G32" s="70"/>
      <c r="H32" s="71"/>
      <c r="I32" s="72"/>
      <c r="J32" s="72"/>
      <c r="K32" s="72"/>
      <c r="L32" s="73"/>
      <c r="M32" s="74"/>
      <c r="N32" s="75"/>
      <c r="O32" s="76"/>
      <c r="P32" s="76"/>
      <c r="Q32" s="38"/>
      <c r="R32" s="39"/>
    </row>
    <row r="33" spans="1:22" s="40" customFormat="1" ht="14.25" customHeight="1">
      <c r="A33" s="77"/>
      <c r="B33" s="68"/>
      <c r="C33" s="69"/>
      <c r="D33" s="38"/>
      <c r="E33" s="170" t="s">
        <v>30</v>
      </c>
      <c r="F33" s="171"/>
      <c r="G33" s="171"/>
      <c r="H33" s="171"/>
      <c r="I33" s="171"/>
      <c r="J33" s="171"/>
      <c r="K33" s="172"/>
      <c r="L33" s="72"/>
      <c r="M33" s="72"/>
      <c r="N33" s="75"/>
      <c r="O33" s="76"/>
      <c r="P33" s="76"/>
      <c r="Q33" s="38"/>
      <c r="R33" s="39"/>
    </row>
    <row r="34" spans="1:22" s="40" customFormat="1" ht="14.25" customHeight="1">
      <c r="A34" s="78"/>
      <c r="B34" s="68"/>
      <c r="C34" s="69"/>
      <c r="D34" s="38"/>
      <c r="E34" s="79">
        <v>1</v>
      </c>
      <c r="F34" s="2" t="s">
        <v>17</v>
      </c>
      <c r="G34" s="80">
        <f>$A$6/SUM(K11)</f>
        <v>8.8235294117647065</v>
      </c>
      <c r="H34" s="81"/>
      <c r="I34" s="82">
        <v>10</v>
      </c>
      <c r="J34" s="2" t="s">
        <v>17</v>
      </c>
      <c r="K34" s="83">
        <f>$A$6/SUM(K19:K21)</f>
        <v>120</v>
      </c>
      <c r="L34" s="84"/>
      <c r="M34" s="85"/>
      <c r="N34" s="75"/>
      <c r="O34" s="76"/>
      <c r="P34" s="76"/>
      <c r="Q34" s="38"/>
      <c r="R34" s="39"/>
    </row>
    <row r="35" spans="1:22" s="40" customFormat="1" ht="14.25" customHeight="1">
      <c r="A35" s="21"/>
      <c r="B35" s="68"/>
      <c r="C35" s="69"/>
      <c r="D35" s="38"/>
      <c r="E35" s="79">
        <v>2</v>
      </c>
      <c r="F35" s="2" t="s">
        <v>17</v>
      </c>
      <c r="G35" s="80">
        <f>$A$6/SUM(K12:K13)</f>
        <v>14.285714285714286</v>
      </c>
      <c r="H35" s="81"/>
      <c r="I35" s="82">
        <v>20</v>
      </c>
      <c r="J35" s="2" t="s">
        <v>17</v>
      </c>
      <c r="K35" s="83">
        <f>$A$6/SUM(K22:K24)</f>
        <v>200</v>
      </c>
      <c r="L35" s="84"/>
      <c r="M35" s="85"/>
      <c r="N35" s="75"/>
      <c r="O35" s="76"/>
      <c r="P35" s="76"/>
      <c r="Q35" s="38"/>
      <c r="R35" s="39"/>
    </row>
    <row r="36" spans="1:22" s="40" customFormat="1" ht="14.25" customHeight="1">
      <c r="A36" s="86"/>
      <c r="B36" s="68"/>
      <c r="C36" s="69"/>
      <c r="D36" s="38"/>
      <c r="E36" s="79">
        <v>4</v>
      </c>
      <c r="F36" s="2" t="s">
        <v>17</v>
      </c>
      <c r="G36" s="80">
        <f>$A$6/SUM(K14:K15)</f>
        <v>30</v>
      </c>
      <c r="H36" s="38"/>
      <c r="I36" s="82">
        <v>40</v>
      </c>
      <c r="J36" s="2" t="s">
        <v>17</v>
      </c>
      <c r="K36" s="83">
        <f>$A$6/SUM(K25:K27)</f>
        <v>1250</v>
      </c>
      <c r="L36" s="84"/>
      <c r="M36" s="85"/>
      <c r="N36" s="75"/>
      <c r="O36" s="76"/>
      <c r="P36" s="76"/>
      <c r="Q36" s="38"/>
      <c r="R36" s="39"/>
    </row>
    <row r="37" spans="1:22" s="40" customFormat="1" ht="14.25" customHeight="1">
      <c r="A37" s="86"/>
      <c r="B37" s="68"/>
      <c r="C37" s="69"/>
      <c r="D37" s="38"/>
      <c r="E37" s="87">
        <v>5</v>
      </c>
      <c r="F37" s="37" t="s">
        <v>17</v>
      </c>
      <c r="G37" s="88">
        <f>$A$6/SUM(K16:K18)</f>
        <v>66.666666666666671</v>
      </c>
      <c r="H37" s="89"/>
      <c r="I37" s="90">
        <v>1000</v>
      </c>
      <c r="J37" s="37" t="s">
        <v>17</v>
      </c>
      <c r="K37" s="91">
        <f>$A$6/SUM(K28)</f>
        <v>45000</v>
      </c>
      <c r="L37" s="84"/>
      <c r="M37" s="85"/>
      <c r="N37" s="75"/>
      <c r="O37" s="76"/>
      <c r="P37" s="76"/>
      <c r="Q37" s="38"/>
      <c r="R37" s="39"/>
    </row>
    <row r="38" spans="1:22" s="40" customFormat="1" ht="15" customHeight="1">
      <c r="A38" s="86"/>
      <c r="B38" s="68"/>
      <c r="C38" s="69"/>
      <c r="D38" s="38"/>
      <c r="E38" s="82"/>
      <c r="F38" s="2"/>
      <c r="G38" s="80"/>
      <c r="H38" s="81"/>
      <c r="I38" s="82"/>
      <c r="J38" s="2"/>
      <c r="K38" s="80"/>
      <c r="L38" s="84"/>
      <c r="M38" s="85"/>
      <c r="N38" s="75"/>
      <c r="O38" s="76"/>
      <c r="P38" s="76"/>
      <c r="Q38" s="38"/>
      <c r="R38" s="39"/>
    </row>
    <row r="39" spans="1:22" ht="14.25" customHeight="1">
      <c r="A39" s="92" t="s">
        <v>18</v>
      </c>
      <c r="B39" s="93" t="s">
        <v>34</v>
      </c>
      <c r="C39" s="2"/>
      <c r="D39" s="2"/>
      <c r="E39" s="94"/>
      <c r="F39" s="95"/>
      <c r="G39" s="96"/>
      <c r="H39" s="81"/>
      <c r="I39" s="84"/>
      <c r="J39" s="84"/>
      <c r="K39" s="84"/>
      <c r="L39" s="97"/>
      <c r="M39" s="98"/>
      <c r="N39" s="99"/>
      <c r="O39" s="52"/>
      <c r="P39" s="52"/>
      <c r="Q39" s="2"/>
      <c r="R39" s="3"/>
    </row>
    <row r="40" spans="1:22" ht="14.25" customHeight="1">
      <c r="A40" s="92" t="s">
        <v>29</v>
      </c>
      <c r="B40" s="93" t="s">
        <v>32</v>
      </c>
      <c r="C40" s="2"/>
      <c r="D40" s="2"/>
      <c r="E40" s="94"/>
      <c r="F40" s="95"/>
      <c r="G40" s="100"/>
      <c r="H40" s="81"/>
      <c r="I40" s="84"/>
      <c r="J40" s="84"/>
      <c r="K40" s="97"/>
      <c r="L40" s="97"/>
      <c r="M40" s="84"/>
      <c r="N40" s="99"/>
      <c r="O40" s="101"/>
      <c r="P40" s="101"/>
      <c r="Q40" s="2"/>
      <c r="R40" s="3"/>
    </row>
    <row r="41" spans="1:22" ht="14.25" customHeight="1">
      <c r="A41" s="92" t="s">
        <v>16</v>
      </c>
      <c r="B41" s="93" t="s">
        <v>19</v>
      </c>
      <c r="C41" s="2"/>
      <c r="D41" s="2"/>
      <c r="E41" s="94"/>
      <c r="F41" s="95"/>
      <c r="G41" s="100"/>
      <c r="H41" s="81"/>
      <c r="I41" s="84"/>
      <c r="J41" s="84"/>
      <c r="K41" s="97"/>
      <c r="L41" s="97"/>
      <c r="M41" s="84"/>
      <c r="N41" s="99"/>
      <c r="O41" s="101"/>
      <c r="P41" s="101"/>
      <c r="Q41" s="2"/>
      <c r="R41" s="3"/>
    </row>
    <row r="42" spans="1:22" ht="14.25" customHeight="1">
      <c r="A42" s="21"/>
      <c r="B42" s="6"/>
      <c r="C42" s="2"/>
      <c r="D42" s="2"/>
      <c r="E42" s="2"/>
      <c r="F42" s="102"/>
      <c r="G42" s="2"/>
      <c r="H42" s="2"/>
      <c r="I42" s="2"/>
      <c r="J42" s="102"/>
      <c r="K42" s="2"/>
      <c r="L42" s="2"/>
      <c r="M42" s="2"/>
      <c r="N42" s="102"/>
      <c r="O42" s="2"/>
      <c r="P42" s="2"/>
      <c r="Q42" s="2"/>
      <c r="R42" s="3"/>
      <c r="U42" s="94"/>
    </row>
    <row r="43" spans="1:22" ht="14.25" customHeight="1">
      <c r="A43" s="103"/>
      <c r="B43" s="104"/>
      <c r="C43" s="33" t="s">
        <v>8</v>
      </c>
      <c r="D43" s="34"/>
      <c r="E43" s="34"/>
      <c r="F43" s="33" t="s">
        <v>20</v>
      </c>
      <c r="G43" s="34"/>
      <c r="H43" s="34"/>
      <c r="I43" s="34"/>
      <c r="J43" s="33" t="s">
        <v>21</v>
      </c>
      <c r="K43" s="34"/>
      <c r="L43" s="34"/>
      <c r="M43" s="34"/>
      <c r="N43" s="33" t="s">
        <v>22</v>
      </c>
      <c r="O43" s="34"/>
      <c r="P43" s="34"/>
      <c r="Q43" s="33" t="s">
        <v>33</v>
      </c>
      <c r="R43" s="105"/>
      <c r="U43" s="94"/>
    </row>
    <row r="44" spans="1:22" ht="12.75" customHeight="1">
      <c r="A44" s="41">
        <f>A11</f>
        <v>1</v>
      </c>
      <c r="B44" s="42"/>
      <c r="C44" s="12">
        <f>C11</f>
        <v>1</v>
      </c>
      <c r="D44" s="14"/>
      <c r="E44" s="14">
        <v>19</v>
      </c>
      <c r="F44" s="15" t="s">
        <v>17</v>
      </c>
      <c r="G44" s="43">
        <f t="shared" ref="G44:G57" si="7">E44*C44</f>
        <v>19</v>
      </c>
      <c r="H44" s="14"/>
      <c r="I44" s="14">
        <v>20</v>
      </c>
      <c r="J44" s="15" t="s">
        <v>17</v>
      </c>
      <c r="K44" s="43">
        <f t="shared" ref="K44:K57" si="8">I44*C44</f>
        <v>20</v>
      </c>
      <c r="L44" s="14"/>
      <c r="M44" s="14">
        <v>17</v>
      </c>
      <c r="N44" s="15" t="s">
        <v>17</v>
      </c>
      <c r="O44" s="43">
        <f>M44*C44</f>
        <v>17</v>
      </c>
      <c r="P44" s="14">
        <v>12</v>
      </c>
      <c r="Q44" s="15" t="s">
        <v>17</v>
      </c>
      <c r="R44" s="106">
        <f>P44*C44</f>
        <v>12</v>
      </c>
      <c r="T44" s="107">
        <f>((M44+I44+E44+P44)*($I$9/$G$9))/4</f>
        <v>3400</v>
      </c>
      <c r="U44" s="107">
        <f>I11</f>
        <v>3400</v>
      </c>
      <c r="V44" s="108">
        <f>T44-U44</f>
        <v>0</v>
      </c>
    </row>
    <row r="45" spans="1:22" ht="12.75" customHeight="1">
      <c r="A45" s="41">
        <f t="shared" ref="A45:A57" si="9">A12</f>
        <v>2</v>
      </c>
      <c r="B45" s="42"/>
      <c r="C45" s="12">
        <f t="shared" ref="C45:C57" si="10">C12</f>
        <v>2</v>
      </c>
      <c r="D45" s="14"/>
      <c r="E45" s="14">
        <v>6</v>
      </c>
      <c r="F45" s="15" t="s">
        <v>17</v>
      </c>
      <c r="G45" s="43">
        <f t="shared" si="7"/>
        <v>12</v>
      </c>
      <c r="H45" s="14"/>
      <c r="I45" s="14">
        <v>4</v>
      </c>
      <c r="J45" s="15" t="s">
        <v>17</v>
      </c>
      <c r="K45" s="43">
        <f t="shared" si="8"/>
        <v>8</v>
      </c>
      <c r="L45" s="14"/>
      <c r="M45" s="14">
        <v>6</v>
      </c>
      <c r="N45" s="15" t="s">
        <v>17</v>
      </c>
      <c r="O45" s="43">
        <f t="shared" ref="O45:O57" si="11">M45*C45</f>
        <v>12</v>
      </c>
      <c r="P45" s="14">
        <v>4</v>
      </c>
      <c r="Q45" s="15" t="s">
        <v>17</v>
      </c>
      <c r="R45" s="106">
        <f t="shared" ref="R45:R57" si="12">P45*C45</f>
        <v>8</v>
      </c>
      <c r="T45" s="107">
        <f t="shared" ref="T45:T57" si="13">((M45+I45+E45+P45)*($I$9/$G$9))/4</f>
        <v>1000</v>
      </c>
      <c r="U45" s="107">
        <f t="shared" ref="U45:U57" si="14">I12</f>
        <v>1000</v>
      </c>
      <c r="V45" s="108">
        <f t="shared" ref="V45:V57" si="15">T45-U45</f>
        <v>0</v>
      </c>
    </row>
    <row r="46" spans="1:22" ht="12.75" customHeight="1">
      <c r="A46" s="41" t="str">
        <f t="shared" si="9"/>
        <v>$1x2</v>
      </c>
      <c r="B46" s="42"/>
      <c r="C46" s="12">
        <f t="shared" si="10"/>
        <v>2</v>
      </c>
      <c r="D46" s="14"/>
      <c r="E46" s="14">
        <v>6</v>
      </c>
      <c r="F46" s="15" t="s">
        <v>17</v>
      </c>
      <c r="G46" s="43">
        <f t="shared" si="7"/>
        <v>12</v>
      </c>
      <c r="H46" s="14"/>
      <c r="I46" s="14">
        <v>5</v>
      </c>
      <c r="J46" s="15" t="s">
        <v>17</v>
      </c>
      <c r="K46" s="43">
        <f t="shared" si="8"/>
        <v>10</v>
      </c>
      <c r="L46" s="14"/>
      <c r="M46" s="14">
        <v>6</v>
      </c>
      <c r="N46" s="15" t="s">
        <v>17</v>
      </c>
      <c r="O46" s="43">
        <f t="shared" si="11"/>
        <v>12</v>
      </c>
      <c r="P46" s="14">
        <v>5</v>
      </c>
      <c r="Q46" s="15" t="s">
        <v>17</v>
      </c>
      <c r="R46" s="106">
        <f t="shared" si="12"/>
        <v>10</v>
      </c>
      <c r="T46" s="107">
        <f t="shared" si="13"/>
        <v>1100</v>
      </c>
      <c r="U46" s="107">
        <f t="shared" si="14"/>
        <v>1100</v>
      </c>
      <c r="V46" s="108">
        <f t="shared" si="15"/>
        <v>0</v>
      </c>
    </row>
    <row r="47" spans="1:22" ht="12.75" customHeight="1">
      <c r="A47" s="41">
        <f t="shared" si="9"/>
        <v>4</v>
      </c>
      <c r="B47" s="42"/>
      <c r="C47" s="12">
        <f t="shared" si="10"/>
        <v>4</v>
      </c>
      <c r="D47" s="14"/>
      <c r="E47" s="14">
        <v>2</v>
      </c>
      <c r="F47" s="15" t="s">
        <v>17</v>
      </c>
      <c r="G47" s="43">
        <f t="shared" si="7"/>
        <v>8</v>
      </c>
      <c r="H47" s="14"/>
      <c r="I47" s="14">
        <v>3</v>
      </c>
      <c r="J47" s="15" t="s">
        <v>17</v>
      </c>
      <c r="K47" s="43">
        <f t="shared" si="8"/>
        <v>12</v>
      </c>
      <c r="L47" s="14"/>
      <c r="M47" s="14">
        <v>1</v>
      </c>
      <c r="N47" s="15" t="s">
        <v>17</v>
      </c>
      <c r="O47" s="43">
        <f t="shared" si="11"/>
        <v>4</v>
      </c>
      <c r="P47" s="14">
        <v>2</v>
      </c>
      <c r="Q47" s="15" t="s">
        <v>17</v>
      </c>
      <c r="R47" s="106">
        <f t="shared" si="12"/>
        <v>8</v>
      </c>
      <c r="T47" s="107">
        <f t="shared" si="13"/>
        <v>400</v>
      </c>
      <c r="U47" s="107">
        <f t="shared" si="14"/>
        <v>400</v>
      </c>
      <c r="V47" s="108">
        <f t="shared" si="15"/>
        <v>0</v>
      </c>
    </row>
    <row r="48" spans="1:22" ht="12.75" customHeight="1">
      <c r="A48" s="41" t="str">
        <f t="shared" si="9"/>
        <v>$2x2</v>
      </c>
      <c r="B48" s="42"/>
      <c r="C48" s="12">
        <f t="shared" si="10"/>
        <v>4</v>
      </c>
      <c r="D48" s="14"/>
      <c r="E48" s="14">
        <v>4</v>
      </c>
      <c r="F48" s="15" t="s">
        <v>17</v>
      </c>
      <c r="G48" s="43">
        <f t="shared" si="7"/>
        <v>16</v>
      </c>
      <c r="H48" s="14"/>
      <c r="I48" s="14">
        <v>3</v>
      </c>
      <c r="J48" s="15" t="s">
        <v>17</v>
      </c>
      <c r="K48" s="43">
        <f t="shared" si="8"/>
        <v>12</v>
      </c>
      <c r="L48" s="14"/>
      <c r="M48" s="14">
        <v>3</v>
      </c>
      <c r="N48" s="15" t="s">
        <v>17</v>
      </c>
      <c r="O48" s="43">
        <f t="shared" si="11"/>
        <v>12</v>
      </c>
      <c r="P48" s="14">
        <v>2</v>
      </c>
      <c r="Q48" s="15" t="s">
        <v>17</v>
      </c>
      <c r="R48" s="106">
        <f t="shared" si="12"/>
        <v>8</v>
      </c>
      <c r="T48" s="107">
        <f t="shared" si="13"/>
        <v>600</v>
      </c>
      <c r="U48" s="107">
        <f t="shared" si="14"/>
        <v>600</v>
      </c>
      <c r="V48" s="108">
        <f t="shared" si="15"/>
        <v>0</v>
      </c>
    </row>
    <row r="49" spans="1:22" ht="12.75" customHeight="1">
      <c r="A49" s="41">
        <f t="shared" si="9"/>
        <v>5</v>
      </c>
      <c r="B49" s="42"/>
      <c r="C49" s="12">
        <f t="shared" si="10"/>
        <v>5</v>
      </c>
      <c r="D49" s="14"/>
      <c r="E49" s="14">
        <v>0</v>
      </c>
      <c r="F49" s="15" t="s">
        <v>17</v>
      </c>
      <c r="G49" s="43">
        <f t="shared" si="7"/>
        <v>0</v>
      </c>
      <c r="H49" s="14"/>
      <c r="I49" s="14">
        <v>0</v>
      </c>
      <c r="J49" s="15" t="s">
        <v>17</v>
      </c>
      <c r="K49" s="43">
        <f t="shared" si="8"/>
        <v>0</v>
      </c>
      <c r="L49" s="14"/>
      <c r="M49" s="14">
        <v>1</v>
      </c>
      <c r="N49" s="15" t="s">
        <v>17</v>
      </c>
      <c r="O49" s="43">
        <f t="shared" si="11"/>
        <v>5</v>
      </c>
      <c r="P49" s="14">
        <v>1</v>
      </c>
      <c r="Q49" s="15" t="s">
        <v>17</v>
      </c>
      <c r="R49" s="106">
        <f t="shared" si="12"/>
        <v>5</v>
      </c>
      <c r="T49" s="107">
        <f t="shared" si="13"/>
        <v>100</v>
      </c>
      <c r="U49" s="107">
        <f t="shared" si="14"/>
        <v>100</v>
      </c>
      <c r="V49" s="108">
        <f t="shared" si="15"/>
        <v>0</v>
      </c>
    </row>
    <row r="50" spans="1:22" ht="12.75" customHeight="1">
      <c r="A50" s="41" t="str">
        <f t="shared" si="9"/>
        <v>$1x5</v>
      </c>
      <c r="B50" s="42"/>
      <c r="C50" s="12">
        <f t="shared" si="10"/>
        <v>5</v>
      </c>
      <c r="D50" s="14"/>
      <c r="E50" s="14">
        <v>1</v>
      </c>
      <c r="F50" s="15" t="s">
        <v>17</v>
      </c>
      <c r="G50" s="43">
        <f t="shared" si="7"/>
        <v>5</v>
      </c>
      <c r="H50" s="14"/>
      <c r="I50" s="14">
        <v>1</v>
      </c>
      <c r="J50" s="15" t="s">
        <v>17</v>
      </c>
      <c r="K50" s="43">
        <f t="shared" si="8"/>
        <v>5</v>
      </c>
      <c r="L50" s="14"/>
      <c r="M50" s="14">
        <v>0</v>
      </c>
      <c r="N50" s="15" t="s">
        <v>17</v>
      </c>
      <c r="O50" s="43">
        <f t="shared" si="11"/>
        <v>0</v>
      </c>
      <c r="P50" s="14">
        <v>0</v>
      </c>
      <c r="Q50" s="15" t="s">
        <v>17</v>
      </c>
      <c r="R50" s="106">
        <f t="shared" si="12"/>
        <v>0</v>
      </c>
      <c r="T50" s="107">
        <f t="shared" si="13"/>
        <v>100</v>
      </c>
      <c r="U50" s="107">
        <f t="shared" si="14"/>
        <v>100</v>
      </c>
      <c r="V50" s="108">
        <f t="shared" si="15"/>
        <v>0</v>
      </c>
    </row>
    <row r="51" spans="1:22" ht="12.75" customHeight="1">
      <c r="A51" s="41" t="str">
        <f t="shared" si="9"/>
        <v>($2x2) + $1</v>
      </c>
      <c r="B51" s="42"/>
      <c r="C51" s="12">
        <f t="shared" si="10"/>
        <v>5</v>
      </c>
      <c r="D51" s="14"/>
      <c r="E51" s="14">
        <v>1</v>
      </c>
      <c r="F51" s="15" t="s">
        <v>17</v>
      </c>
      <c r="G51" s="43">
        <f t="shared" si="7"/>
        <v>5</v>
      </c>
      <c r="H51" s="14"/>
      <c r="I51" s="14">
        <v>2</v>
      </c>
      <c r="J51" s="15" t="s">
        <v>17</v>
      </c>
      <c r="K51" s="43">
        <f t="shared" si="8"/>
        <v>10</v>
      </c>
      <c r="L51" s="14"/>
      <c r="M51" s="14">
        <v>1</v>
      </c>
      <c r="N51" s="15" t="s">
        <v>17</v>
      </c>
      <c r="O51" s="43">
        <f t="shared" si="11"/>
        <v>5</v>
      </c>
      <c r="P51" s="14">
        <v>1</v>
      </c>
      <c r="Q51" s="15" t="s">
        <v>17</v>
      </c>
      <c r="R51" s="106">
        <f t="shared" si="12"/>
        <v>5</v>
      </c>
      <c r="T51" s="107">
        <f t="shared" si="13"/>
        <v>250</v>
      </c>
      <c r="U51" s="107">
        <f t="shared" si="14"/>
        <v>250</v>
      </c>
      <c r="V51" s="108">
        <f t="shared" si="15"/>
        <v>0</v>
      </c>
    </row>
    <row r="52" spans="1:22" ht="12.75" customHeight="1">
      <c r="A52" s="41">
        <f t="shared" si="9"/>
        <v>10</v>
      </c>
      <c r="B52" s="42"/>
      <c r="C52" s="12">
        <f t="shared" si="10"/>
        <v>10</v>
      </c>
      <c r="D52" s="14"/>
      <c r="E52" s="14">
        <v>0</v>
      </c>
      <c r="F52" s="15" t="s">
        <v>17</v>
      </c>
      <c r="G52" s="43">
        <f t="shared" si="7"/>
        <v>0</v>
      </c>
      <c r="H52" s="14"/>
      <c r="I52" s="14">
        <v>1</v>
      </c>
      <c r="J52" s="15" t="s">
        <v>17</v>
      </c>
      <c r="K52" s="43">
        <f t="shared" si="8"/>
        <v>10</v>
      </c>
      <c r="L52" s="14"/>
      <c r="M52" s="14">
        <v>0</v>
      </c>
      <c r="N52" s="15" t="s">
        <v>17</v>
      </c>
      <c r="O52" s="43">
        <f t="shared" si="11"/>
        <v>0</v>
      </c>
      <c r="P52" s="14">
        <v>0</v>
      </c>
      <c r="Q52" s="15" t="s">
        <v>17</v>
      </c>
      <c r="R52" s="106">
        <f t="shared" si="12"/>
        <v>0</v>
      </c>
      <c r="T52" s="107">
        <f t="shared" si="13"/>
        <v>50</v>
      </c>
      <c r="U52" s="107">
        <f t="shared" si="14"/>
        <v>50</v>
      </c>
      <c r="V52" s="108">
        <f t="shared" si="15"/>
        <v>0</v>
      </c>
    </row>
    <row r="53" spans="1:22" ht="12.75" customHeight="1">
      <c r="A53" s="41" t="str">
        <f t="shared" si="9"/>
        <v>($1x6) + $4</v>
      </c>
      <c r="B53" s="42"/>
      <c r="C53" s="12">
        <f t="shared" si="10"/>
        <v>10</v>
      </c>
      <c r="D53" s="14"/>
      <c r="E53" s="14">
        <v>1</v>
      </c>
      <c r="F53" s="15" t="s">
        <v>17</v>
      </c>
      <c r="G53" s="43">
        <f t="shared" si="7"/>
        <v>10</v>
      </c>
      <c r="H53" s="14"/>
      <c r="I53" s="14">
        <v>1</v>
      </c>
      <c r="J53" s="15" t="s">
        <v>17</v>
      </c>
      <c r="K53" s="43">
        <f t="shared" si="8"/>
        <v>10</v>
      </c>
      <c r="L53" s="14"/>
      <c r="M53" s="14">
        <v>1</v>
      </c>
      <c r="N53" s="15" t="s">
        <v>17</v>
      </c>
      <c r="O53" s="43">
        <f t="shared" si="11"/>
        <v>10</v>
      </c>
      <c r="P53" s="14">
        <v>0</v>
      </c>
      <c r="Q53" s="15" t="s">
        <v>17</v>
      </c>
      <c r="R53" s="106">
        <f t="shared" si="12"/>
        <v>0</v>
      </c>
      <c r="T53" s="107">
        <f t="shared" si="13"/>
        <v>150</v>
      </c>
      <c r="U53" s="107">
        <f t="shared" si="14"/>
        <v>150</v>
      </c>
      <c r="V53" s="108">
        <f t="shared" si="15"/>
        <v>0</v>
      </c>
    </row>
    <row r="54" spans="1:22" ht="12.75" customHeight="1">
      <c r="A54" s="41" t="str">
        <f t="shared" si="9"/>
        <v>$5x2</v>
      </c>
      <c r="B54" s="42"/>
      <c r="C54" s="12">
        <f t="shared" si="10"/>
        <v>10</v>
      </c>
      <c r="D54" s="14"/>
      <c r="E54" s="14">
        <v>1</v>
      </c>
      <c r="F54" s="15" t="s">
        <v>17</v>
      </c>
      <c r="G54" s="43">
        <f t="shared" si="7"/>
        <v>10</v>
      </c>
      <c r="H54" s="14"/>
      <c r="I54" s="14">
        <v>0</v>
      </c>
      <c r="J54" s="15" t="s">
        <v>17</v>
      </c>
      <c r="K54" s="43">
        <f t="shared" si="8"/>
        <v>0</v>
      </c>
      <c r="L54" s="14"/>
      <c r="M54" s="14">
        <v>0</v>
      </c>
      <c r="N54" s="15" t="s">
        <v>17</v>
      </c>
      <c r="O54" s="43">
        <f t="shared" si="11"/>
        <v>0</v>
      </c>
      <c r="P54" s="14">
        <v>0</v>
      </c>
      <c r="Q54" s="15" t="s">
        <v>17</v>
      </c>
      <c r="R54" s="106">
        <f t="shared" si="12"/>
        <v>0</v>
      </c>
      <c r="T54" s="107">
        <f t="shared" si="13"/>
        <v>50</v>
      </c>
      <c r="U54" s="107">
        <f t="shared" si="14"/>
        <v>50</v>
      </c>
      <c r="V54" s="108">
        <f t="shared" si="15"/>
        <v>0</v>
      </c>
    </row>
    <row r="55" spans="1:22" ht="12.75" customHeight="1">
      <c r="A55" s="41">
        <f t="shared" si="9"/>
        <v>20</v>
      </c>
      <c r="B55" s="6"/>
      <c r="C55" s="12">
        <f t="shared" si="10"/>
        <v>20</v>
      </c>
      <c r="D55" s="14"/>
      <c r="E55" s="14">
        <v>0</v>
      </c>
      <c r="F55" s="15" t="s">
        <v>17</v>
      </c>
      <c r="G55" s="43">
        <f t="shared" si="7"/>
        <v>0</v>
      </c>
      <c r="H55" s="2"/>
      <c r="I55" s="14">
        <v>0</v>
      </c>
      <c r="J55" s="15" t="s">
        <v>17</v>
      </c>
      <c r="K55" s="43">
        <f t="shared" si="8"/>
        <v>0</v>
      </c>
      <c r="L55" s="2"/>
      <c r="M55" s="14">
        <v>0</v>
      </c>
      <c r="N55" s="15" t="s">
        <v>17</v>
      </c>
      <c r="O55" s="43">
        <f t="shared" si="11"/>
        <v>0</v>
      </c>
      <c r="P55" s="14">
        <v>1</v>
      </c>
      <c r="Q55" s="15" t="s">
        <v>17</v>
      </c>
      <c r="R55" s="106">
        <f t="shared" si="12"/>
        <v>20</v>
      </c>
      <c r="S55" s="2"/>
      <c r="T55" s="107">
        <f t="shared" si="13"/>
        <v>50</v>
      </c>
      <c r="U55" s="107">
        <f t="shared" si="14"/>
        <v>50</v>
      </c>
      <c r="V55" s="108">
        <f t="shared" si="15"/>
        <v>0</v>
      </c>
    </row>
    <row r="56" spans="1:22" ht="12.75" customHeight="1">
      <c r="A56" s="41" t="str">
        <f t="shared" si="9"/>
        <v>$10x2</v>
      </c>
      <c r="B56" s="6"/>
      <c r="C56" s="12">
        <f t="shared" si="10"/>
        <v>20</v>
      </c>
      <c r="D56" s="2"/>
      <c r="E56" s="2">
        <v>0</v>
      </c>
      <c r="F56" s="15" t="s">
        <v>17</v>
      </c>
      <c r="G56" s="43">
        <f t="shared" si="7"/>
        <v>0</v>
      </c>
      <c r="H56" s="2"/>
      <c r="I56" s="2">
        <v>0</v>
      </c>
      <c r="J56" s="15" t="s">
        <v>17</v>
      </c>
      <c r="K56" s="43">
        <f t="shared" si="8"/>
        <v>0</v>
      </c>
      <c r="L56" s="2"/>
      <c r="M56" s="2">
        <v>0</v>
      </c>
      <c r="N56" s="15" t="s">
        <v>17</v>
      </c>
      <c r="O56" s="43">
        <f t="shared" si="11"/>
        <v>0</v>
      </c>
      <c r="P56" s="2">
        <v>1</v>
      </c>
      <c r="Q56" s="15" t="s">
        <v>17</v>
      </c>
      <c r="R56" s="106">
        <f t="shared" si="12"/>
        <v>20</v>
      </c>
      <c r="S56" s="2"/>
      <c r="T56" s="107">
        <f t="shared" si="13"/>
        <v>50</v>
      </c>
      <c r="U56" s="107">
        <f t="shared" si="14"/>
        <v>50</v>
      </c>
      <c r="V56" s="108">
        <f t="shared" si="15"/>
        <v>0</v>
      </c>
    </row>
    <row r="57" spans="1:22" ht="12.75" customHeight="1">
      <c r="A57" s="156" t="str">
        <f t="shared" si="9"/>
        <v>($1x2) + ($2x2) + ($5x2) + $4</v>
      </c>
      <c r="B57" s="37"/>
      <c r="C57" s="148">
        <f t="shared" si="10"/>
        <v>20</v>
      </c>
      <c r="D57" s="37"/>
      <c r="E57" s="37">
        <v>0</v>
      </c>
      <c r="F57" s="33" t="s">
        <v>17</v>
      </c>
      <c r="G57" s="159">
        <f t="shared" si="7"/>
        <v>0</v>
      </c>
      <c r="H57" s="37"/>
      <c r="I57" s="37">
        <v>0</v>
      </c>
      <c r="J57" s="33" t="s">
        <v>17</v>
      </c>
      <c r="K57" s="159">
        <f t="shared" si="8"/>
        <v>0</v>
      </c>
      <c r="L57" s="37"/>
      <c r="M57" s="37">
        <v>1</v>
      </c>
      <c r="N57" s="33" t="s">
        <v>17</v>
      </c>
      <c r="O57" s="159">
        <f t="shared" si="11"/>
        <v>20</v>
      </c>
      <c r="P57" s="37">
        <v>0</v>
      </c>
      <c r="Q57" s="33" t="s">
        <v>17</v>
      </c>
      <c r="R57" s="160">
        <f t="shared" si="12"/>
        <v>0</v>
      </c>
      <c r="S57" s="2"/>
      <c r="T57" s="107">
        <f t="shared" si="13"/>
        <v>50</v>
      </c>
      <c r="U57" s="107">
        <f t="shared" si="14"/>
        <v>50</v>
      </c>
      <c r="V57" s="108">
        <f t="shared" si="15"/>
        <v>0</v>
      </c>
    </row>
    <row r="58" spans="1:22" ht="12.75" customHeight="1">
      <c r="A58" s="155" t="s">
        <v>26</v>
      </c>
      <c r="B58" s="42"/>
      <c r="C58" s="12"/>
      <c r="D58" s="14"/>
      <c r="E58" s="14">
        <f>SUM(E44:E57)</f>
        <v>41</v>
      </c>
      <c r="F58" s="15"/>
      <c r="G58" s="157">
        <f>SUM(G44:G57)</f>
        <v>97</v>
      </c>
      <c r="H58" s="14"/>
      <c r="I58" s="14">
        <f>SUM(I44:I57)</f>
        <v>40</v>
      </c>
      <c r="J58" s="15"/>
      <c r="K58" s="157">
        <f>SUM(K44:K57)</f>
        <v>97</v>
      </c>
      <c r="L58" s="14"/>
      <c r="M58" s="46">
        <f>SUM(M44:M57)</f>
        <v>37</v>
      </c>
      <c r="N58" s="15"/>
      <c r="O58" s="157">
        <f>SUM(O44:O57)</f>
        <v>97</v>
      </c>
      <c r="P58" s="46">
        <f>SUM(P44:P57)</f>
        <v>29</v>
      </c>
      <c r="Q58" s="15"/>
      <c r="R58" s="158">
        <f>SUM(R44:R57)</f>
        <v>96</v>
      </c>
      <c r="S58" s="2"/>
      <c r="T58" s="27"/>
      <c r="V58" s="108"/>
    </row>
    <row r="59" spans="1:22" ht="14.25" customHeight="1">
      <c r="A59" s="41"/>
      <c r="B59" s="42"/>
      <c r="C59" s="12"/>
      <c r="D59" s="14"/>
      <c r="E59" s="14"/>
      <c r="F59" s="15"/>
      <c r="G59" s="43"/>
      <c r="H59" s="14"/>
      <c r="I59" s="14"/>
      <c r="J59" s="15"/>
      <c r="K59" s="43"/>
      <c r="L59" s="14"/>
      <c r="M59" s="14"/>
      <c r="N59" s="15"/>
      <c r="O59" s="43"/>
      <c r="P59" s="14"/>
      <c r="Q59" s="15"/>
      <c r="R59" s="106"/>
      <c r="T59" s="107"/>
      <c r="U59" s="109">
        <f>SUM(G58+K58+O58+R58)/4</f>
        <v>96.75</v>
      </c>
      <c r="V59" s="108"/>
    </row>
    <row r="60" spans="1:22" ht="14.25" customHeight="1" thickBot="1">
      <c r="A60" s="110"/>
      <c r="B60" s="111"/>
      <c r="C60" s="112"/>
      <c r="D60" s="113"/>
      <c r="E60" s="113"/>
      <c r="F60" s="114"/>
      <c r="G60" s="115"/>
      <c r="H60" s="113"/>
      <c r="I60" s="116"/>
      <c r="J60" s="114"/>
      <c r="K60" s="115"/>
      <c r="L60" s="113"/>
      <c r="M60" s="113"/>
      <c r="N60" s="114"/>
      <c r="O60" s="115"/>
      <c r="P60" s="113"/>
      <c r="Q60" s="114"/>
      <c r="R60" s="117"/>
      <c r="T60" s="107"/>
      <c r="U60" s="107"/>
      <c r="V60" s="108"/>
    </row>
    <row r="61" spans="1:22" ht="14.25" customHeight="1">
      <c r="A61" s="118"/>
      <c r="B61" s="2"/>
      <c r="C61" s="12"/>
      <c r="D61" s="2"/>
      <c r="E61" s="2"/>
      <c r="F61" s="15"/>
      <c r="G61" s="43"/>
      <c r="H61" s="2"/>
      <c r="I61" s="2"/>
      <c r="J61" s="15"/>
      <c r="K61" s="43"/>
      <c r="L61" s="2"/>
      <c r="M61" s="2"/>
      <c r="N61" s="15"/>
      <c r="O61" s="43"/>
      <c r="P61" s="2"/>
      <c r="Q61" s="15"/>
      <c r="R61" s="43"/>
      <c r="T61" s="107"/>
      <c r="U61" s="107"/>
      <c r="V61" s="108"/>
    </row>
    <row r="62" spans="1:22" ht="14.25" customHeight="1">
      <c r="A62" s="2"/>
      <c r="B62" s="42"/>
      <c r="C62" s="12"/>
      <c r="D62" s="14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T62" s="2"/>
    </row>
    <row r="63" spans="1:22" ht="14.25" customHeight="1">
      <c r="A63" s="118"/>
      <c r="B63" s="42"/>
      <c r="C63" s="12"/>
      <c r="D63" s="14"/>
      <c r="E63" s="53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T63" s="2"/>
    </row>
    <row r="64" spans="1:22" ht="14.25" customHeight="1">
      <c r="A64" s="14"/>
      <c r="B64" s="42"/>
      <c r="C64" s="12"/>
      <c r="D64" s="14"/>
      <c r="E64" s="14"/>
      <c r="F64" s="14"/>
      <c r="G64" s="53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</row>
    <row r="65" spans="1:17" ht="14.25" customHeight="1">
      <c r="A65" s="2"/>
      <c r="B65" s="6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14.25" customHeight="1">
      <c r="E66" s="2"/>
    </row>
    <row r="67" spans="1:17" ht="14.25" customHeight="1">
      <c r="E67" s="2"/>
    </row>
    <row r="68" spans="1:17" ht="14.25" customHeight="1">
      <c r="E68" s="2"/>
    </row>
    <row r="69" spans="1:17" ht="14.25" customHeight="1">
      <c r="E69" s="2"/>
    </row>
    <row r="70" spans="1:17" ht="14.25" customHeight="1">
      <c r="E70" s="2"/>
    </row>
    <row r="71" spans="1:17" ht="14.25" customHeight="1">
      <c r="B71" s="1"/>
      <c r="E71" s="2"/>
    </row>
    <row r="72" spans="1:17" ht="14.25" customHeight="1">
      <c r="B72" s="1"/>
      <c r="E72" s="2"/>
    </row>
    <row r="73" spans="1:17" ht="14.25" customHeight="1">
      <c r="B73" s="1"/>
      <c r="E73" s="2"/>
    </row>
  </sheetData>
  <mergeCells count="5">
    <mergeCell ref="A1:R1"/>
    <mergeCell ref="A2:R2"/>
    <mergeCell ref="A3:R3"/>
    <mergeCell ref="A4:R4"/>
    <mergeCell ref="E33:K33"/>
  </mergeCells>
  <phoneticPr fontId="0" type="noConversion"/>
  <printOptions horizontalCentered="1"/>
  <pageMargins left="0.28000000000000003" right="0.28000000000000003" top="0.7" bottom="0.2" header="0.5" footer="0.3"/>
  <pageSetup scale="8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1484</vt:lpstr>
      <vt:lpstr>'1484'!Print_Area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2018-06-08T17:36:19Z</cp:lastPrinted>
  <dcterms:created xsi:type="dcterms:W3CDTF">1998-07-22T12:50:39Z</dcterms:created>
  <dcterms:modified xsi:type="dcterms:W3CDTF">2018-06-13T19:20:36Z</dcterms:modified>
</cp:coreProperties>
</file>