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\\192.168.240.11\frontoffice\home\jwankling\Desktop\"/>
    </mc:Choice>
  </mc:AlternateContent>
  <bookViews>
    <workbookView xWindow="0" yWindow="0" windowWidth="25200" windowHeight="11760" tabRatio="601"/>
  </bookViews>
  <sheets>
    <sheet name="1393" sheetId="1" r:id="rId1"/>
  </sheets>
  <definedNames>
    <definedName name="_xlnm.Print_Area" localSheetId="0">'1393'!$A$1:$R$42</definedName>
  </definedNames>
  <calcPr calcId="152511"/>
</workbook>
</file>

<file path=xl/calcChain.xml><?xml version="1.0" encoding="utf-8"?>
<calcChain xmlns="http://schemas.openxmlformats.org/spreadsheetml/2006/main">
  <c r="A50" i="1" l="1"/>
  <c r="A51" i="1"/>
  <c r="A52" i="1"/>
  <c r="A53" i="1"/>
  <c r="A54" i="1"/>
  <c r="A55" i="1"/>
  <c r="C50" i="1"/>
  <c r="C51" i="1"/>
  <c r="C52" i="1"/>
  <c r="C53" i="1"/>
  <c r="C54" i="1"/>
  <c r="C55" i="1"/>
  <c r="M30" i="1" l="1"/>
  <c r="E30" i="1"/>
  <c r="S50" i="1" l="1"/>
  <c r="S51" i="1"/>
  <c r="S52" i="1"/>
  <c r="S53" i="1"/>
  <c r="S54" i="1"/>
  <c r="S55" i="1"/>
  <c r="E34" i="1" l="1"/>
  <c r="C34" i="1"/>
  <c r="M34" i="1" s="1"/>
  <c r="M31" i="1" l="1"/>
  <c r="E31" i="1"/>
  <c r="E40" i="1" l="1"/>
  <c r="E39" i="1"/>
  <c r="K40" i="1" l="1"/>
  <c r="K41" i="1" l="1"/>
  <c r="P56" i="1" l="1"/>
  <c r="S49" i="1"/>
  <c r="C49" i="1"/>
  <c r="A49" i="1"/>
  <c r="E29" i="1" l="1"/>
  <c r="E32" i="1"/>
  <c r="M56" i="1" l="1"/>
  <c r="I56" i="1"/>
  <c r="E56" i="1"/>
  <c r="O53" i="1"/>
  <c r="K54" i="1"/>
  <c r="G55" i="1"/>
  <c r="M29" i="1"/>
  <c r="M32" i="1"/>
  <c r="K53" i="1" l="1"/>
  <c r="G53" i="1"/>
  <c r="G54" i="1"/>
  <c r="R55" i="1"/>
  <c r="O55" i="1"/>
  <c r="R54" i="1"/>
  <c r="K55" i="1"/>
  <c r="O54" i="1"/>
  <c r="R53" i="1"/>
  <c r="I11" i="1"/>
  <c r="T49" i="1" s="1"/>
  <c r="V49" i="1" s="1"/>
  <c r="I12" i="1"/>
  <c r="T50" i="1" s="1"/>
  <c r="V50" i="1" s="1"/>
  <c r="I13" i="1"/>
  <c r="T51" i="1" s="1"/>
  <c r="V51" i="1" s="1"/>
  <c r="I14" i="1"/>
  <c r="T52" i="1" s="1"/>
  <c r="V52" i="1" s="1"/>
  <c r="I15" i="1"/>
  <c r="T53" i="1" s="1"/>
  <c r="V53" i="1" s="1"/>
  <c r="I16" i="1"/>
  <c r="T54" i="1" s="1"/>
  <c r="V54" i="1" s="1"/>
  <c r="I17" i="1"/>
  <c r="T55" i="1" s="1"/>
  <c r="V55" i="1" s="1"/>
  <c r="I41" i="1" l="1"/>
  <c r="G33" i="1" l="1"/>
  <c r="G35" i="1" s="1"/>
  <c r="R49" i="1"/>
  <c r="K50" i="1"/>
  <c r="K51" i="1"/>
  <c r="R52" i="1"/>
  <c r="K9" i="1"/>
  <c r="E38" i="1"/>
  <c r="G6" i="1"/>
  <c r="K28" i="1" l="1"/>
  <c r="K25" i="1"/>
  <c r="K26" i="1"/>
  <c r="M26" i="1" s="1"/>
  <c r="K27" i="1"/>
  <c r="M27" i="1" s="1"/>
  <c r="K20" i="1"/>
  <c r="K21" i="1"/>
  <c r="E21" i="1" s="1"/>
  <c r="K22" i="1"/>
  <c r="K23" i="1"/>
  <c r="E23" i="1" s="1"/>
  <c r="K24" i="1"/>
  <c r="E24" i="1" s="1"/>
  <c r="K12" i="1"/>
  <c r="K13" i="1"/>
  <c r="K11" i="1"/>
  <c r="E11" i="1" s="1"/>
  <c r="K17" i="1"/>
  <c r="E17" i="1" s="1"/>
  <c r="K19" i="1"/>
  <c r="E19" i="1" s="1"/>
  <c r="K16" i="1"/>
  <c r="K18" i="1"/>
  <c r="K15" i="1"/>
  <c r="K14" i="1"/>
  <c r="G49" i="1"/>
  <c r="K52" i="1"/>
  <c r="I33" i="1"/>
  <c r="I35" i="1" s="1"/>
  <c r="G52" i="1"/>
  <c r="K49" i="1"/>
  <c r="O52" i="1"/>
  <c r="O51" i="1"/>
  <c r="G51" i="1"/>
  <c r="G50" i="1"/>
  <c r="O50" i="1"/>
  <c r="R50" i="1"/>
  <c r="R51" i="1"/>
  <c r="O49" i="1"/>
  <c r="E25" i="1" l="1"/>
  <c r="M25" i="1"/>
  <c r="E26" i="1"/>
  <c r="E20" i="1"/>
  <c r="M20" i="1"/>
  <c r="E27" i="1"/>
  <c r="K39" i="1"/>
  <c r="E28" i="1"/>
  <c r="M28" i="1"/>
  <c r="E22" i="1"/>
  <c r="K38" i="1"/>
  <c r="G41" i="1"/>
  <c r="G40" i="1"/>
  <c r="E13" i="1"/>
  <c r="G39" i="1"/>
  <c r="M14" i="1"/>
  <c r="E14" i="1"/>
  <c r="M12" i="1"/>
  <c r="E12" i="1"/>
  <c r="M16" i="1"/>
  <c r="E16" i="1"/>
  <c r="M15" i="1"/>
  <c r="E15" i="1"/>
  <c r="M19" i="1"/>
  <c r="M18" i="1"/>
  <c r="E18" i="1"/>
  <c r="K33" i="1"/>
  <c r="K35" i="1" s="1"/>
  <c r="E35" i="1" s="1"/>
  <c r="M24" i="1"/>
  <c r="M17" i="1"/>
  <c r="M23" i="1"/>
  <c r="M13" i="1"/>
  <c r="G38" i="1"/>
  <c r="M11" i="1"/>
  <c r="M22" i="1"/>
  <c r="M21" i="1"/>
  <c r="G56" i="1"/>
  <c r="K56" i="1"/>
  <c r="O56" i="1"/>
  <c r="R56" i="1"/>
  <c r="S57" i="1" l="1"/>
  <c r="M33" i="1"/>
  <c r="M35" i="1" s="1"/>
  <c r="K6" i="1" s="1"/>
  <c r="E33" i="1"/>
  <c r="O25" i="1" l="1"/>
  <c r="O26" i="1"/>
  <c r="O30" i="1"/>
  <c r="O34" i="1"/>
  <c r="R34" i="1" s="1"/>
  <c r="O20" i="1"/>
  <c r="O31" i="1"/>
  <c r="O27" i="1"/>
  <c r="O28" i="1"/>
  <c r="O15" i="1"/>
  <c r="O23" i="1"/>
  <c r="O11" i="1"/>
  <c r="O16" i="1"/>
  <c r="O24" i="1"/>
  <c r="O18" i="1"/>
  <c r="O12" i="1"/>
  <c r="O13" i="1"/>
  <c r="O19" i="1"/>
  <c r="O14" i="1"/>
  <c r="O29" i="1"/>
  <c r="O22" i="1"/>
  <c r="O32" i="1"/>
  <c r="O17" i="1"/>
  <c r="O21" i="1"/>
  <c r="O6" i="1"/>
  <c r="R24" i="1" l="1"/>
  <c r="R32" i="1"/>
  <c r="R17" i="1"/>
  <c r="O33" i="1"/>
  <c r="O35" i="1" s="1"/>
  <c r="R33" i="1" l="1"/>
  <c r="R35" i="1" s="1"/>
</calcChain>
</file>

<file path=xl/sharedStrings.xml><?xml version="1.0" encoding="utf-8"?>
<sst xmlns="http://schemas.openxmlformats.org/spreadsheetml/2006/main" count="125" uniqueCount="55">
  <si>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</si>
  <si>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</si>
  <si>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</si>
  <si>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</si>
  <si>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</si>
  <si>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</si>
  <si>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</si>
  <si>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</si>
  <si>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</si>
  <si>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</si>
  <si>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</si>
  <si>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</si>
  <si>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</si>
  <si>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</si>
  <si>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</si>
  <si>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</si>
  <si>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</si>
  <si>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</si>
  <si>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</si>
  <si>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</si>
  <si>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</si>
  <si>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</si>
  <si>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</si>
  <si>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</si>
  <si>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</si>
  <si>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</si>
  <si>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</si>
  <si>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</si>
  <si>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</si>
  <si>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</si>
  <si>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</si>
  <si>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</si>
  <si>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</si>
  <si>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</si>
  <si>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</si>
  <si>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</si>
  <si>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SUBTOTAL</t>
  </si>
  <si>
    <t>$5x2</t>
  </si>
  <si>
    <t>$5 + $10</t>
  </si>
  <si>
    <t>$5x3</t>
  </si>
  <si>
    <t>2nd chance drawing prize</t>
  </si>
  <si>
    <t>TOTAL</t>
  </si>
  <si>
    <t>($25x7) + ($10x10) + ($15x5) + $50 + $100</t>
  </si>
  <si>
    <t>($100x2) + ($50x6)</t>
  </si>
  <si>
    <t>($100x2) + ($50x16)</t>
  </si>
  <si>
    <t>INSTANT GAME 1393 - "$50,000 CASH"</t>
  </si>
  <si>
    <t>$5x10</t>
  </si>
  <si>
    <t>($5x8) +  $10</t>
  </si>
  <si>
    <t>OCTOBER 3, 2016 - VERSION A</t>
  </si>
  <si>
    <t>($10x21) + ($25x5) + $15 + $50 + $100</t>
  </si>
  <si>
    <t>($25x21) + ($50x3) + ($100x3) + $10 + $15</t>
  </si>
  <si>
    <t>$5 + ($10x2)</t>
  </si>
  <si>
    <t>$5 + ($10x2) + $25</t>
  </si>
  <si>
    <t>$50 + ($10x5)</t>
  </si>
  <si>
    <t>$10 + $15 + $25 + $50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</si>
</sst>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&quot;$&quot;#,##0;[Red]\-&quot;$&quot;#,##0"/>
    <numFmt numFmtId="164" formatCode="&quot;$&quot;#,##0_);\(&quot;$&quot;#,##0\)"/>
    <numFmt numFmtId="165" formatCode="&quot;$&quot;#,##0_);[Red]\(&quot;$&quot;#,##0\)"/>
    <numFmt numFmtId="166" formatCode="&quot;$&quot;#,##0.00_);[Red]\(&quot;$&quot;#,##0.00\)"/>
    <numFmt numFmtId="167" formatCode="_(&quot;$&quot;* #,##0_);_(&quot;$&quot;* \(#,##0\);_(&quot;$&quot;* &quot;-&quot;_);_(@_)"/>
    <numFmt numFmtId="168" formatCode="&quot;$&quot;\ \ #,##0\ ;\(&quot;$&quot;#,##0\)"/>
    <numFmt numFmtId="169" formatCode="0.0%"/>
    <numFmt numFmtId="170" formatCode="#,##0.0"/>
    <numFmt numFmtId="171" formatCode="#,##0.000"/>
    <numFmt numFmtId="172" formatCode="&quot;$&quot;#,##0"/>
    <numFmt numFmtId="173" formatCode="&quot;$&quot;#,##0.00"/>
  </numFmts>
  <fonts count="8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8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Fill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16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167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165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167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1" fontId="2" fillId="0" borderId="2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165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right"/>
    </xf>
    <xf numFmtId="164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167" fontId="2" fillId="2" borderId="0" xfId="0" applyNumberFormat="1" applyFont="1" applyFill="1" applyBorder="1" applyAlignment="1">
      <alignment horizontal="right"/>
    </xf>
    <xf numFmtId="164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166" fontId="2" fillId="0" borderId="0" xfId="2" applyFont="1"/>
    <xf numFmtId="38" fontId="2" fillId="0" borderId="0" xfId="1" applyNumberFormat="1" applyFont="1"/>
    <xf numFmtId="165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10" fontId="2" fillId="2" borderId="6" xfId="0" applyNumberFormat="1" applyFont="1" applyFill="1" applyBorder="1" applyAlignment="1">
      <alignment horizontal="left"/>
    </xf>
    <xf numFmtId="166" fontId="2" fillId="0" borderId="0" xfId="2" applyFont="1" applyBorder="1"/>
    <xf numFmtId="10" fontId="2" fillId="2" borderId="6" xfId="0" applyNumberFormat="1" applyFont="1" applyFill="1" applyBorder="1" applyAlignment="1">
      <alignment horizontal="left" vertical="center"/>
    </xf>
    <xf numFmtId="10" fontId="2" fillId="0" borderId="0" xfId="0" applyNumberFormat="1" applyFont="1" applyFill="1" applyBorder="1"/>
    <xf numFmtId="0" fontId="2" fillId="0" borderId="6" xfId="0" applyFont="1" applyFill="1" applyBorder="1"/>
    <xf numFmtId="0" fontId="2" fillId="2" borderId="0" xfId="0" applyFont="1" applyFill="1" applyAlignment="1">
      <alignment horizontal="right"/>
    </xf>
    <xf numFmtId="165" fontId="2" fillId="0" borderId="12" xfId="0" applyNumberFormat="1" applyFont="1" applyFill="1" applyBorder="1" applyAlignment="1">
      <alignment horizontal="left"/>
    </xf>
    <xf numFmtId="38" fontId="2" fillId="0" borderId="3" xfId="1" applyNumberFormat="1" applyFont="1" applyFill="1" applyBorder="1" applyAlignment="1">
      <alignment horizontal="center"/>
    </xf>
    <xf numFmtId="164" fontId="2" fillId="0" borderId="3" xfId="0" applyNumberFormat="1" applyFont="1" applyFill="1" applyBorder="1" applyAlignment="1">
      <alignment horizontal="right"/>
    </xf>
    <xf numFmtId="164" fontId="2" fillId="0" borderId="3" xfId="0" applyNumberFormat="1" applyFont="1" applyFill="1" applyBorder="1" applyAlignment="1">
      <alignment horizontal="left"/>
    </xf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/>
    <xf numFmtId="167" fontId="2" fillId="0" borderId="3" xfId="0" applyNumberFormat="1" applyFont="1" applyFill="1" applyBorder="1" applyAlignment="1">
      <alignment horizontal="right"/>
    </xf>
    <xf numFmtId="164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Fill="1" applyBorder="1"/>
    <xf numFmtId="10" fontId="2" fillId="0" borderId="9" xfId="0" applyNumberFormat="1" applyFont="1" applyFill="1" applyBorder="1" applyAlignment="1">
      <alignment horizontal="left"/>
    </xf>
    <xf numFmtId="171" fontId="2" fillId="0" borderId="0" xfId="0" applyNumberFormat="1" applyFont="1" applyFill="1" applyBorder="1" applyAlignment="1">
      <alignment horizontal="right"/>
    </xf>
    <xf numFmtId="10" fontId="2" fillId="0" borderId="6" xfId="0" applyNumberFormat="1" applyFont="1" applyBorder="1" applyAlignment="1">
      <alignment horizontal="left"/>
    </xf>
    <xf numFmtId="0" fontId="2" fillId="0" borderId="12" xfId="0" applyFont="1" applyBorder="1"/>
    <xf numFmtId="38" fontId="2" fillId="0" borderId="3" xfId="1" applyNumberFormat="1" applyFont="1" applyBorder="1" applyAlignment="1">
      <alignment horizontal="center"/>
    </xf>
    <xf numFmtId="0" fontId="2" fillId="0" borderId="3" xfId="0" applyFont="1" applyFill="1" applyBorder="1"/>
    <xf numFmtId="10" fontId="2" fillId="0" borderId="3" xfId="0" applyNumberFormat="1" applyFont="1" applyBorder="1"/>
    <xf numFmtId="0" fontId="2" fillId="0" borderId="3" xfId="0" applyFont="1" applyBorder="1"/>
    <xf numFmtId="10" fontId="2" fillId="0" borderId="9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167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0" fontId="6" fillId="0" borderId="5" xfId="0" applyFont="1" applyBorder="1"/>
    <xf numFmtId="165" fontId="2" fillId="0" borderId="13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4" fontId="2" fillId="0" borderId="19" xfId="0" applyNumberFormat="1" applyFont="1" applyBorder="1" applyAlignment="1">
      <alignment horizontal="left"/>
    </xf>
    <xf numFmtId="0" fontId="7" fillId="0" borderId="5" xfId="0" applyFont="1" applyBorder="1"/>
    <xf numFmtId="6" fontId="2" fillId="0" borderId="0" xfId="0" applyNumberFormat="1" applyFont="1" applyBorder="1"/>
    <xf numFmtId="3" fontId="2" fillId="0" borderId="0" xfId="0" applyNumberFormat="1" applyFont="1" applyBorder="1" applyAlignment="1">
      <alignment horizontal="left"/>
    </xf>
    <xf numFmtId="0" fontId="4" fillId="0" borderId="5" xfId="0" applyFont="1" applyBorder="1"/>
    <xf numFmtId="165" fontId="2" fillId="0" borderId="20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left"/>
    </xf>
    <xf numFmtId="3" fontId="2" fillId="0" borderId="2" xfId="0" applyNumberFormat="1" applyFont="1" applyBorder="1" applyAlignment="1">
      <alignment horizontal="center"/>
    </xf>
    <xf numFmtId="172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4" fontId="2" fillId="0" borderId="21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70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167" fontId="2" fillId="0" borderId="0" xfId="0" applyNumberFormat="1" applyFont="1" applyBorder="1" applyAlignment="1">
      <alignment horizontal="right"/>
    </xf>
    <xf numFmtId="164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9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164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left"/>
    </xf>
    <xf numFmtId="3" fontId="2" fillId="0" borderId="0" xfId="0" applyNumberFormat="1" applyFont="1"/>
    <xf numFmtId="165" fontId="2" fillId="0" borderId="7" xfId="0" applyNumberFormat="1" applyFont="1" applyFill="1" applyBorder="1" applyAlignment="1">
      <alignment horizontal="left"/>
    </xf>
    <xf numFmtId="164" fontId="2" fillId="0" borderId="2" xfId="0" applyNumberFormat="1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left"/>
    </xf>
    <xf numFmtId="164" fontId="2" fillId="0" borderId="8" xfId="0" applyNumberFormat="1" applyFont="1" applyFill="1" applyBorder="1" applyAlignment="1">
      <alignment horizontal="left"/>
    </xf>
    <xf numFmtId="165" fontId="2" fillId="0" borderId="5" xfId="0" applyNumberFormat="1" applyFont="1" applyFill="1" applyBorder="1" applyAlignment="1">
      <alignment horizontal="right"/>
    </xf>
    <xf numFmtId="172" fontId="2" fillId="0" borderId="0" xfId="0" applyNumberFormat="1" applyFont="1" applyFill="1" applyBorder="1" applyAlignment="1">
      <alignment horizontal="left"/>
    </xf>
    <xf numFmtId="172" fontId="2" fillId="0" borderId="6" xfId="0" applyNumberFormat="1" applyFont="1" applyFill="1" applyBorder="1" applyAlignment="1">
      <alignment horizontal="left"/>
    </xf>
    <xf numFmtId="165" fontId="2" fillId="0" borderId="5" xfId="0" applyNumberFormat="1" applyFont="1" applyBorder="1" applyAlignment="1">
      <alignment horizontal="left"/>
    </xf>
    <xf numFmtId="173" fontId="2" fillId="0" borderId="0" xfId="0" applyNumberFormat="1" applyFont="1" applyBorder="1"/>
    <xf numFmtId="164" fontId="2" fillId="0" borderId="0" xfId="0" applyNumberFormat="1" applyFont="1" applyBorder="1" applyAlignment="1">
      <alignment horizontal="center"/>
    </xf>
    <xf numFmtId="165" fontId="2" fillId="0" borderId="10" xfId="0" applyNumberFormat="1" applyFont="1" applyBorder="1" applyAlignment="1">
      <alignment horizontal="left"/>
    </xf>
    <xf numFmtId="38" fontId="2" fillId="0" borderId="4" xfId="1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11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38" fontId="3" fillId="0" borderId="0" xfId="1" applyNumberFormat="1" applyFont="1" applyFill="1" applyBorder="1" applyAlignment="1">
      <alignment horizontal="center"/>
    </xf>
    <xf numFmtId="38" fontId="3" fillId="2" borderId="0" xfId="1" applyNumberFormat="1" applyFont="1" applyFill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8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5"/>
  <sheetViews>
    <sheetView tabSelected="1" topLeftCell="A4" zoomScaleNormal="100" zoomScaleSheetLayoutView="70" workbookViewId="0">
      <selection activeCell="I19" sqref="I19"/>
    </sheetView>
  </sheetViews>
  <sheetFormatPr defaultColWidth="10.7109375" defaultRowHeight="14.25" customHeight="1"/>
  <cols>
    <col min="1" max="1" width="49.28515625" style="1" customWidth="1"/>
    <col min="2" max="2" width="6.140625" style="163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66" t="s">
        <v>26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8"/>
    </row>
    <row r="2" spans="1:26" ht="14.25" customHeight="1">
      <c r="A2" s="169" t="s">
        <v>25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1"/>
    </row>
    <row r="3" spans="1:26" ht="14.25" customHeight="1">
      <c r="A3" s="169" t="s">
        <v>45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1"/>
    </row>
    <row r="4" spans="1:26" ht="14.25" customHeight="1">
      <c r="A4" s="172" t="s">
        <v>48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4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240000</v>
      </c>
      <c r="B6" s="11"/>
      <c r="C6" s="12">
        <v>10</v>
      </c>
      <c r="D6" s="13" t="s">
        <v>0</v>
      </c>
      <c r="E6" s="14" t="s">
        <v>1</v>
      </c>
      <c r="F6" s="14"/>
      <c r="G6" s="12">
        <f>A6*C6</f>
        <v>2400000</v>
      </c>
      <c r="H6" s="12" t="s">
        <v>0</v>
      </c>
      <c r="I6" s="15" t="s">
        <v>2</v>
      </c>
      <c r="J6" s="14"/>
      <c r="K6" s="16">
        <f>M35</f>
        <v>1680500</v>
      </c>
      <c r="L6" s="14"/>
      <c r="M6" s="17" t="s">
        <v>3</v>
      </c>
      <c r="N6" s="14"/>
      <c r="O6" s="18">
        <f>K6/G6</f>
        <v>0.70020833333333332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58" t="s">
        <v>28</v>
      </c>
      <c r="C9" s="17"/>
      <c r="D9" s="17"/>
      <c r="E9" s="15" t="s">
        <v>6</v>
      </c>
      <c r="F9" s="15"/>
      <c r="G9" s="15">
        <v>25</v>
      </c>
      <c r="H9" s="15"/>
      <c r="I9" s="28">
        <v>40000</v>
      </c>
      <c r="J9" s="28"/>
      <c r="K9" s="29">
        <f>A6/I9</f>
        <v>6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39" customFormat="1" ht="14.25" customHeight="1">
      <c r="A10" s="30" t="s">
        <v>9</v>
      </c>
      <c r="B10" s="138" t="s">
        <v>29</v>
      </c>
      <c r="C10" s="31" t="s">
        <v>9</v>
      </c>
      <c r="D10" s="32"/>
      <c r="E10" s="33" t="s">
        <v>10</v>
      </c>
      <c r="F10" s="33"/>
      <c r="G10" s="33" t="s">
        <v>33</v>
      </c>
      <c r="H10" s="33"/>
      <c r="I10" s="33" t="s">
        <v>11</v>
      </c>
      <c r="J10" s="34"/>
      <c r="K10" s="33" t="s">
        <v>12</v>
      </c>
      <c r="L10" s="35"/>
      <c r="M10" s="33" t="s">
        <v>13</v>
      </c>
      <c r="N10" s="33"/>
      <c r="O10" s="33" t="s">
        <v>14</v>
      </c>
      <c r="P10" s="36"/>
      <c r="Q10" s="37"/>
      <c r="R10" s="38"/>
    </row>
    <row r="11" spans="1:26" ht="14.25" customHeight="1">
      <c r="A11" s="40">
        <v>10</v>
      </c>
      <c r="B11" s="41">
        <v>1</v>
      </c>
      <c r="C11" s="42">
        <v>10</v>
      </c>
      <c r="D11" s="43"/>
      <c r="E11" s="44">
        <f t="shared" ref="E11:E35" si="0">$A$6/K11</f>
        <v>12.5</v>
      </c>
      <c r="F11" s="45"/>
      <c r="G11" s="44">
        <v>2</v>
      </c>
      <c r="H11" s="46"/>
      <c r="I11" s="47">
        <f t="shared" ref="I11:I17" si="1">G11*($I$9/$G$9)</f>
        <v>3200</v>
      </c>
      <c r="J11" s="47"/>
      <c r="K11" s="48">
        <f t="shared" ref="K11:K28" si="2">I11*$K$9</f>
        <v>19200</v>
      </c>
      <c r="L11" s="49"/>
      <c r="M11" s="50">
        <f t="shared" ref="M11:M32" si="3">K11*C11</f>
        <v>192000</v>
      </c>
      <c r="N11" s="51"/>
      <c r="O11" s="52">
        <f t="shared" ref="O11:O32" si="4">(M11/$K$6)</f>
        <v>0.11425171080035704</v>
      </c>
      <c r="P11" s="53"/>
      <c r="Q11" s="46"/>
      <c r="R11" s="54"/>
      <c r="S11" s="55"/>
      <c r="V11" s="56"/>
    </row>
    <row r="12" spans="1:26" ht="14.25" customHeight="1">
      <c r="A12" s="40" t="s">
        <v>37</v>
      </c>
      <c r="B12" s="41">
        <v>2</v>
      </c>
      <c r="C12" s="42">
        <v>10</v>
      </c>
      <c r="D12" s="43"/>
      <c r="E12" s="44">
        <f t="shared" si="0"/>
        <v>25</v>
      </c>
      <c r="F12" s="45"/>
      <c r="G12" s="44">
        <v>1</v>
      </c>
      <c r="H12" s="46"/>
      <c r="I12" s="47">
        <f t="shared" si="1"/>
        <v>1600</v>
      </c>
      <c r="J12" s="47"/>
      <c r="K12" s="48">
        <f t="shared" si="2"/>
        <v>9600</v>
      </c>
      <c r="L12" s="49"/>
      <c r="M12" s="50">
        <f t="shared" si="3"/>
        <v>96000</v>
      </c>
      <c r="N12" s="51"/>
      <c r="O12" s="52">
        <f t="shared" si="4"/>
        <v>5.7125855400178518E-2</v>
      </c>
      <c r="P12" s="53"/>
      <c r="Q12" s="46"/>
      <c r="R12" s="54"/>
      <c r="S12" s="55"/>
      <c r="V12" s="56"/>
    </row>
    <row r="13" spans="1:26" ht="14.25" customHeight="1">
      <c r="A13" s="57">
        <v>15</v>
      </c>
      <c r="B13" s="58">
        <v>1</v>
      </c>
      <c r="C13" s="59">
        <v>15</v>
      </c>
      <c r="D13" s="60"/>
      <c r="E13" s="61">
        <f t="shared" si="0"/>
        <v>50</v>
      </c>
      <c r="F13" s="24"/>
      <c r="G13" s="61">
        <v>0.5</v>
      </c>
      <c r="H13" s="15"/>
      <c r="I13" s="62">
        <f t="shared" si="1"/>
        <v>800</v>
      </c>
      <c r="J13" s="62"/>
      <c r="K13" s="28">
        <f t="shared" si="2"/>
        <v>4800</v>
      </c>
      <c r="L13" s="63"/>
      <c r="M13" s="64">
        <f t="shared" si="3"/>
        <v>72000</v>
      </c>
      <c r="N13" s="65"/>
      <c r="O13" s="66">
        <f t="shared" si="4"/>
        <v>4.2844391550133885E-2</v>
      </c>
      <c r="P13" s="67"/>
      <c r="Q13" s="25"/>
      <c r="R13" s="9"/>
      <c r="S13" s="55"/>
      <c r="V13" s="56"/>
    </row>
    <row r="14" spans="1:26" ht="14.25" customHeight="1">
      <c r="A14" s="57" t="s">
        <v>38</v>
      </c>
      <c r="B14" s="58">
        <v>2</v>
      </c>
      <c r="C14" s="59">
        <v>15</v>
      </c>
      <c r="D14" s="60"/>
      <c r="E14" s="61">
        <f t="shared" si="0"/>
        <v>50</v>
      </c>
      <c r="F14" s="24"/>
      <c r="G14" s="61">
        <v>0.5</v>
      </c>
      <c r="H14" s="15"/>
      <c r="I14" s="62">
        <f t="shared" si="1"/>
        <v>800</v>
      </c>
      <c r="J14" s="62"/>
      <c r="K14" s="28">
        <f t="shared" si="2"/>
        <v>4800</v>
      </c>
      <c r="L14" s="63"/>
      <c r="M14" s="64">
        <f t="shared" si="3"/>
        <v>72000</v>
      </c>
      <c r="N14" s="65"/>
      <c r="O14" s="66">
        <f t="shared" si="4"/>
        <v>4.2844391550133885E-2</v>
      </c>
      <c r="P14" s="67"/>
      <c r="Q14" s="25"/>
      <c r="R14" s="9"/>
      <c r="S14" s="55"/>
      <c r="V14" s="56"/>
    </row>
    <row r="15" spans="1:26" ht="14.25" customHeight="1">
      <c r="A15" s="57" t="s">
        <v>39</v>
      </c>
      <c r="B15" s="58">
        <v>3</v>
      </c>
      <c r="C15" s="59">
        <v>15</v>
      </c>
      <c r="D15" s="60"/>
      <c r="E15" s="61">
        <f t="shared" si="0"/>
        <v>50</v>
      </c>
      <c r="F15" s="24"/>
      <c r="G15" s="61">
        <v>0.5</v>
      </c>
      <c r="H15" s="15"/>
      <c r="I15" s="62">
        <f t="shared" si="1"/>
        <v>800</v>
      </c>
      <c r="J15" s="62"/>
      <c r="K15" s="28">
        <f t="shared" si="2"/>
        <v>4800</v>
      </c>
      <c r="L15" s="63"/>
      <c r="M15" s="64">
        <f t="shared" si="3"/>
        <v>72000</v>
      </c>
      <c r="N15" s="65"/>
      <c r="O15" s="66">
        <f t="shared" si="4"/>
        <v>4.2844391550133885E-2</v>
      </c>
      <c r="P15" s="67"/>
      <c r="Q15" s="25"/>
      <c r="R15" s="9"/>
      <c r="S15" s="55"/>
      <c r="V15" s="56"/>
    </row>
    <row r="16" spans="1:26" ht="14.25" customHeight="1">
      <c r="A16" s="40">
        <v>25</v>
      </c>
      <c r="B16" s="41">
        <v>1</v>
      </c>
      <c r="C16" s="42">
        <v>25</v>
      </c>
      <c r="D16" s="43"/>
      <c r="E16" s="44">
        <f t="shared" si="0"/>
        <v>25</v>
      </c>
      <c r="F16" s="45"/>
      <c r="G16" s="44">
        <v>1</v>
      </c>
      <c r="H16" s="46"/>
      <c r="I16" s="47">
        <f t="shared" si="1"/>
        <v>1600</v>
      </c>
      <c r="J16" s="47"/>
      <c r="K16" s="48">
        <f t="shared" si="2"/>
        <v>9600</v>
      </c>
      <c r="L16" s="49"/>
      <c r="M16" s="50">
        <f t="shared" si="3"/>
        <v>240000</v>
      </c>
      <c r="N16" s="51"/>
      <c r="O16" s="52">
        <f t="shared" si="4"/>
        <v>0.14281463850044629</v>
      </c>
      <c r="P16" s="53"/>
      <c r="Q16" s="46"/>
      <c r="R16" s="68" t="s">
        <v>24</v>
      </c>
      <c r="S16" s="55"/>
      <c r="V16" s="56"/>
    </row>
    <row r="17" spans="1:22" ht="14.25" customHeight="1">
      <c r="A17" s="40" t="s">
        <v>51</v>
      </c>
      <c r="B17" s="41">
        <v>3</v>
      </c>
      <c r="C17" s="42">
        <v>25</v>
      </c>
      <c r="D17" s="43"/>
      <c r="E17" s="44">
        <f t="shared" si="0"/>
        <v>50</v>
      </c>
      <c r="F17" s="45"/>
      <c r="G17" s="44">
        <v>0.5</v>
      </c>
      <c r="H17" s="46"/>
      <c r="I17" s="47">
        <f t="shared" si="1"/>
        <v>800</v>
      </c>
      <c r="J17" s="47"/>
      <c r="K17" s="48">
        <f t="shared" si="2"/>
        <v>4800</v>
      </c>
      <c r="L17" s="49"/>
      <c r="M17" s="50">
        <f t="shared" si="3"/>
        <v>120000</v>
      </c>
      <c r="N17" s="51"/>
      <c r="O17" s="52">
        <f t="shared" si="4"/>
        <v>7.1407319250223145E-2</v>
      </c>
      <c r="P17" s="53"/>
      <c r="Q17" s="46"/>
      <c r="R17" s="68">
        <f>SUM(O11:O17)</f>
        <v>0.5141326986016066</v>
      </c>
      <c r="S17" s="55"/>
      <c r="V17" s="56"/>
    </row>
    <row r="18" spans="1:22" ht="14.25" customHeight="1">
      <c r="A18" s="57">
        <v>50</v>
      </c>
      <c r="B18" s="58">
        <v>1</v>
      </c>
      <c r="C18" s="59">
        <v>50</v>
      </c>
      <c r="D18" s="60"/>
      <c r="E18" s="61">
        <f t="shared" si="0"/>
        <v>78.431372549019613</v>
      </c>
      <c r="F18" s="24"/>
      <c r="G18" s="61" t="s">
        <v>0</v>
      </c>
      <c r="H18" s="15"/>
      <c r="I18" s="62">
        <v>510</v>
      </c>
      <c r="J18" s="62"/>
      <c r="K18" s="28">
        <f t="shared" si="2"/>
        <v>3060</v>
      </c>
      <c r="L18" s="63"/>
      <c r="M18" s="64">
        <f t="shared" si="3"/>
        <v>153000</v>
      </c>
      <c r="N18" s="65"/>
      <c r="O18" s="66">
        <f t="shared" si="4"/>
        <v>9.1044332044034518E-2</v>
      </c>
      <c r="P18" s="67"/>
      <c r="Q18" s="25"/>
      <c r="R18" s="9"/>
      <c r="S18" s="69"/>
      <c r="V18" s="56"/>
    </row>
    <row r="19" spans="1:22" ht="14.25" customHeight="1">
      <c r="A19" s="57" t="s">
        <v>47</v>
      </c>
      <c r="B19" s="58">
        <v>9</v>
      </c>
      <c r="C19" s="59">
        <v>50</v>
      </c>
      <c r="D19" s="60"/>
      <c r="E19" s="61">
        <f t="shared" si="0"/>
        <v>181.81818181818181</v>
      </c>
      <c r="F19" s="24"/>
      <c r="G19" s="61" t="s">
        <v>0</v>
      </c>
      <c r="H19" s="15"/>
      <c r="I19" s="62">
        <v>220</v>
      </c>
      <c r="J19" s="62"/>
      <c r="K19" s="28">
        <f t="shared" si="2"/>
        <v>1320</v>
      </c>
      <c r="L19" s="63"/>
      <c r="M19" s="64">
        <f t="shared" si="3"/>
        <v>66000</v>
      </c>
      <c r="N19" s="65"/>
      <c r="O19" s="66">
        <f t="shared" si="4"/>
        <v>3.9274025587622732E-2</v>
      </c>
      <c r="P19" s="67"/>
      <c r="Q19" s="25"/>
      <c r="R19" s="9"/>
      <c r="S19" s="55"/>
      <c r="V19" s="56"/>
    </row>
    <row r="20" spans="1:22" ht="14.25" customHeight="1">
      <c r="A20" s="57" t="s">
        <v>46</v>
      </c>
      <c r="B20" s="58">
        <v>10</v>
      </c>
      <c r="C20" s="59">
        <v>50</v>
      </c>
      <c r="D20" s="60"/>
      <c r="E20" s="61">
        <f t="shared" si="0"/>
        <v>200</v>
      </c>
      <c r="F20" s="24"/>
      <c r="G20" s="61" t="s">
        <v>0</v>
      </c>
      <c r="H20" s="15"/>
      <c r="I20" s="62">
        <v>200</v>
      </c>
      <c r="J20" s="62"/>
      <c r="K20" s="28">
        <f t="shared" si="2"/>
        <v>1200</v>
      </c>
      <c r="L20" s="63"/>
      <c r="M20" s="64">
        <f t="shared" si="3"/>
        <v>60000</v>
      </c>
      <c r="N20" s="65"/>
      <c r="O20" s="66">
        <f t="shared" si="4"/>
        <v>3.5703659625111572E-2</v>
      </c>
      <c r="P20" s="67"/>
      <c r="Q20" s="25"/>
      <c r="R20" s="9"/>
      <c r="S20" s="55"/>
      <c r="V20" s="56"/>
    </row>
    <row r="21" spans="1:22" ht="14.25" customHeight="1">
      <c r="A21" s="57" t="s">
        <v>52</v>
      </c>
      <c r="B21" s="58">
        <v>4</v>
      </c>
      <c r="C21" s="59">
        <v>50</v>
      </c>
      <c r="D21" s="60"/>
      <c r="E21" s="61">
        <f t="shared" si="0"/>
        <v>131.14754098360655</v>
      </c>
      <c r="F21" s="24"/>
      <c r="G21" s="61" t="s">
        <v>0</v>
      </c>
      <c r="H21" s="15"/>
      <c r="I21" s="62">
        <v>305</v>
      </c>
      <c r="J21" s="62"/>
      <c r="K21" s="28">
        <f t="shared" si="2"/>
        <v>1830</v>
      </c>
      <c r="L21" s="63"/>
      <c r="M21" s="64">
        <f t="shared" si="3"/>
        <v>91500</v>
      </c>
      <c r="N21" s="65"/>
      <c r="O21" s="66">
        <f t="shared" si="4"/>
        <v>5.4448080928295152E-2</v>
      </c>
      <c r="P21" s="67"/>
      <c r="Q21" s="25"/>
      <c r="R21" s="9"/>
      <c r="S21" s="55"/>
      <c r="V21" s="56"/>
    </row>
    <row r="22" spans="1:22" ht="14.25" customHeight="1">
      <c r="A22" s="40">
        <v>100</v>
      </c>
      <c r="B22" s="41">
        <v>1</v>
      </c>
      <c r="C22" s="42">
        <v>100</v>
      </c>
      <c r="D22" s="43"/>
      <c r="E22" s="44">
        <f t="shared" si="0"/>
        <v>275.86206896551727</v>
      </c>
      <c r="F22" s="45"/>
      <c r="G22" s="44" t="s">
        <v>0</v>
      </c>
      <c r="H22" s="46"/>
      <c r="I22" s="47">
        <v>145</v>
      </c>
      <c r="J22" s="47"/>
      <c r="K22" s="48">
        <f t="shared" si="2"/>
        <v>870</v>
      </c>
      <c r="L22" s="49"/>
      <c r="M22" s="50">
        <f t="shared" si="3"/>
        <v>87000</v>
      </c>
      <c r="N22" s="51"/>
      <c r="O22" s="52">
        <f t="shared" si="4"/>
        <v>5.1770306456411785E-2</v>
      </c>
      <c r="P22" s="53"/>
      <c r="Q22" s="46"/>
      <c r="R22" s="54"/>
      <c r="S22" s="55"/>
      <c r="V22" s="56"/>
    </row>
    <row r="23" spans="1:22" ht="14.25" customHeight="1">
      <c r="A23" s="40" t="s">
        <v>53</v>
      </c>
      <c r="B23" s="41">
        <v>6</v>
      </c>
      <c r="C23" s="42">
        <v>100</v>
      </c>
      <c r="D23" s="43"/>
      <c r="E23" s="44">
        <f t="shared" si="0"/>
        <v>1000</v>
      </c>
      <c r="F23" s="45"/>
      <c r="G23" s="44" t="s">
        <v>0</v>
      </c>
      <c r="H23" s="46"/>
      <c r="I23" s="47">
        <v>40</v>
      </c>
      <c r="J23" s="47"/>
      <c r="K23" s="48">
        <f t="shared" si="2"/>
        <v>240</v>
      </c>
      <c r="L23" s="49"/>
      <c r="M23" s="50">
        <f t="shared" si="3"/>
        <v>24000</v>
      </c>
      <c r="N23" s="51"/>
      <c r="O23" s="52">
        <f t="shared" si="4"/>
        <v>1.428146385004463E-2</v>
      </c>
      <c r="P23" s="53"/>
      <c r="Q23" s="46"/>
      <c r="R23" s="68" t="s">
        <v>23</v>
      </c>
      <c r="S23" s="55"/>
      <c r="V23" s="56"/>
    </row>
    <row r="24" spans="1:22" ht="14.25" customHeight="1">
      <c r="A24" s="40" t="s">
        <v>54</v>
      </c>
      <c r="B24" s="41">
        <v>4</v>
      </c>
      <c r="C24" s="42">
        <v>100</v>
      </c>
      <c r="D24" s="43"/>
      <c r="E24" s="44">
        <f t="shared" si="0"/>
        <v>1333.3333333333333</v>
      </c>
      <c r="F24" s="45"/>
      <c r="G24" s="44" t="s">
        <v>0</v>
      </c>
      <c r="H24" s="46"/>
      <c r="I24" s="47">
        <v>30</v>
      </c>
      <c r="J24" s="47"/>
      <c r="K24" s="48">
        <f t="shared" si="2"/>
        <v>180</v>
      </c>
      <c r="L24" s="49"/>
      <c r="M24" s="50">
        <f t="shared" si="3"/>
        <v>18000</v>
      </c>
      <c r="N24" s="51"/>
      <c r="O24" s="52">
        <f t="shared" si="4"/>
        <v>1.0711097887533471E-2</v>
      </c>
      <c r="P24" s="53"/>
      <c r="Q24" s="46"/>
      <c r="R24" s="70">
        <f>SUM(O18:O24)</f>
        <v>0.29723296637905389</v>
      </c>
      <c r="S24" s="55"/>
      <c r="V24" s="56"/>
    </row>
    <row r="25" spans="1:22" ht="14.25" customHeight="1">
      <c r="A25" s="57">
        <v>500</v>
      </c>
      <c r="B25" s="58">
        <v>1</v>
      </c>
      <c r="C25" s="59">
        <v>500</v>
      </c>
      <c r="D25" s="60"/>
      <c r="E25" s="61">
        <f t="shared" si="0"/>
        <v>8000</v>
      </c>
      <c r="F25" s="24"/>
      <c r="G25" s="61" t="s">
        <v>0</v>
      </c>
      <c r="H25" s="15"/>
      <c r="I25" s="62">
        <v>5</v>
      </c>
      <c r="J25" s="62"/>
      <c r="K25" s="28">
        <f t="shared" si="2"/>
        <v>30</v>
      </c>
      <c r="L25" s="63" t="s">
        <v>30</v>
      </c>
      <c r="M25" s="64">
        <f t="shared" si="3"/>
        <v>15000</v>
      </c>
      <c r="N25" s="65"/>
      <c r="O25" s="66">
        <f t="shared" si="4"/>
        <v>8.9259149062778931E-3</v>
      </c>
      <c r="P25" s="71"/>
      <c r="Q25" s="15"/>
      <c r="R25" s="72"/>
      <c r="S25" s="55"/>
      <c r="V25" s="56"/>
    </row>
    <row r="26" spans="1:22" ht="14.25" customHeight="1">
      <c r="A26" s="57" t="s">
        <v>43</v>
      </c>
      <c r="B26" s="58">
        <v>8</v>
      </c>
      <c r="C26" s="59">
        <v>500</v>
      </c>
      <c r="D26" s="60"/>
      <c r="E26" s="61">
        <f t="shared" si="0"/>
        <v>4444.4444444444443</v>
      </c>
      <c r="F26" s="24"/>
      <c r="G26" s="61" t="s">
        <v>0</v>
      </c>
      <c r="H26" s="15"/>
      <c r="I26" s="62">
        <v>9</v>
      </c>
      <c r="J26" s="62"/>
      <c r="K26" s="28">
        <f t="shared" si="2"/>
        <v>54</v>
      </c>
      <c r="L26" s="63" t="s">
        <v>30</v>
      </c>
      <c r="M26" s="64">
        <f t="shared" si="3"/>
        <v>27000</v>
      </c>
      <c r="N26" s="65"/>
      <c r="O26" s="66">
        <f t="shared" si="4"/>
        <v>1.606664683130021E-2</v>
      </c>
      <c r="P26" s="71"/>
      <c r="Q26" s="15"/>
      <c r="R26" s="72"/>
      <c r="S26" s="55"/>
      <c r="V26" s="56"/>
    </row>
    <row r="27" spans="1:22" ht="14.25" customHeight="1">
      <c r="A27" s="57" t="s">
        <v>42</v>
      </c>
      <c r="B27" s="58">
        <v>24</v>
      </c>
      <c r="C27" s="59">
        <v>500</v>
      </c>
      <c r="D27" s="60"/>
      <c r="E27" s="61">
        <f t="shared" si="0"/>
        <v>4444.4444444444443</v>
      </c>
      <c r="F27" s="24"/>
      <c r="G27" s="61" t="s">
        <v>0</v>
      </c>
      <c r="H27" s="15"/>
      <c r="I27" s="62">
        <v>9</v>
      </c>
      <c r="J27" s="62"/>
      <c r="K27" s="28">
        <f t="shared" si="2"/>
        <v>54</v>
      </c>
      <c r="L27" s="63" t="s">
        <v>30</v>
      </c>
      <c r="M27" s="64">
        <f t="shared" si="3"/>
        <v>27000</v>
      </c>
      <c r="N27" s="65"/>
      <c r="O27" s="66">
        <f t="shared" si="4"/>
        <v>1.606664683130021E-2</v>
      </c>
      <c r="P27" s="71"/>
      <c r="Q27" s="15"/>
      <c r="R27" s="72"/>
      <c r="S27" s="55"/>
      <c r="V27" s="56"/>
    </row>
    <row r="28" spans="1:22" ht="14.25" customHeight="1">
      <c r="A28" s="57" t="s">
        <v>49</v>
      </c>
      <c r="B28" s="164">
        <v>29</v>
      </c>
      <c r="C28" s="59">
        <v>500</v>
      </c>
      <c r="D28" s="60"/>
      <c r="E28" s="61">
        <f t="shared" si="0"/>
        <v>3636.3636363636365</v>
      </c>
      <c r="F28" s="24"/>
      <c r="G28" s="61" t="s">
        <v>0</v>
      </c>
      <c r="H28" s="15"/>
      <c r="I28" s="62">
        <v>11</v>
      </c>
      <c r="J28" s="62"/>
      <c r="K28" s="28">
        <f t="shared" si="2"/>
        <v>66</v>
      </c>
      <c r="L28" s="63" t="s">
        <v>30</v>
      </c>
      <c r="M28" s="64">
        <f t="shared" ref="M28" si="5">K28*C28</f>
        <v>33000</v>
      </c>
      <c r="N28" s="65"/>
      <c r="O28" s="66">
        <f t="shared" ref="O28" si="6">(M28/$K$6)</f>
        <v>1.9637012793811366E-2</v>
      </c>
      <c r="P28" s="71"/>
      <c r="Q28" s="15"/>
      <c r="R28" s="72"/>
      <c r="S28" s="55"/>
      <c r="V28" s="56"/>
    </row>
    <row r="29" spans="1:22" ht="14.25" customHeight="1">
      <c r="A29" s="40">
        <v>1000</v>
      </c>
      <c r="B29" s="41">
        <v>1</v>
      </c>
      <c r="C29" s="42">
        <v>1000</v>
      </c>
      <c r="D29" s="43"/>
      <c r="E29" s="44">
        <f t="shared" si="0"/>
        <v>80000</v>
      </c>
      <c r="F29" s="45"/>
      <c r="G29" s="44" t="s">
        <v>0</v>
      </c>
      <c r="H29" s="46"/>
      <c r="I29" s="73" t="s">
        <v>0</v>
      </c>
      <c r="J29" s="47"/>
      <c r="K29" s="48">
        <v>3</v>
      </c>
      <c r="L29" s="49" t="s">
        <v>30</v>
      </c>
      <c r="M29" s="50">
        <f t="shared" si="3"/>
        <v>3000</v>
      </c>
      <c r="N29" s="51"/>
      <c r="O29" s="52">
        <f t="shared" si="4"/>
        <v>1.7851829812555787E-3</v>
      </c>
      <c r="P29" s="53"/>
      <c r="Q29" s="46"/>
      <c r="R29" s="54"/>
      <c r="S29" s="55"/>
      <c r="V29" s="56"/>
    </row>
    <row r="30" spans="1:22" ht="14.25" customHeight="1">
      <c r="A30" s="40" t="s">
        <v>44</v>
      </c>
      <c r="B30" s="41">
        <v>18</v>
      </c>
      <c r="C30" s="42">
        <v>1000</v>
      </c>
      <c r="D30" s="43"/>
      <c r="E30" s="44">
        <f t="shared" si="0"/>
        <v>60000</v>
      </c>
      <c r="F30" s="45"/>
      <c r="G30" s="44" t="s">
        <v>0</v>
      </c>
      <c r="H30" s="46"/>
      <c r="I30" s="73" t="s">
        <v>0</v>
      </c>
      <c r="J30" s="47"/>
      <c r="K30" s="48">
        <v>4</v>
      </c>
      <c r="L30" s="49" t="s">
        <v>30</v>
      </c>
      <c r="M30" s="50">
        <f t="shared" si="3"/>
        <v>4000</v>
      </c>
      <c r="N30" s="51"/>
      <c r="O30" s="52">
        <f t="shared" si="4"/>
        <v>2.3802439750074383E-3</v>
      </c>
      <c r="P30" s="53"/>
      <c r="Q30" s="46"/>
      <c r="R30" s="54"/>
      <c r="S30" s="55"/>
      <c r="V30" s="56"/>
    </row>
    <row r="31" spans="1:22" ht="14.25" customHeight="1">
      <c r="A31" s="40" t="s">
        <v>50</v>
      </c>
      <c r="B31" s="165">
        <v>29</v>
      </c>
      <c r="C31" s="42">
        <v>1000</v>
      </c>
      <c r="D31" s="43"/>
      <c r="E31" s="44">
        <f t="shared" si="0"/>
        <v>30000</v>
      </c>
      <c r="F31" s="45"/>
      <c r="G31" s="44" t="s">
        <v>0</v>
      </c>
      <c r="H31" s="46"/>
      <c r="I31" s="47" t="s">
        <v>0</v>
      </c>
      <c r="J31" s="47"/>
      <c r="K31" s="48">
        <v>8</v>
      </c>
      <c r="L31" s="49" t="s">
        <v>30</v>
      </c>
      <c r="M31" s="50">
        <f t="shared" si="3"/>
        <v>8000</v>
      </c>
      <c r="N31" s="51"/>
      <c r="O31" s="52">
        <f t="shared" si="4"/>
        <v>4.7604879500148765E-3</v>
      </c>
      <c r="P31" s="53"/>
      <c r="Q31" s="46"/>
      <c r="R31" s="68" t="s">
        <v>32</v>
      </c>
      <c r="S31" s="55"/>
      <c r="V31" s="56"/>
    </row>
    <row r="32" spans="1:22" ht="14.25" customHeight="1" thickBot="1">
      <c r="A32" s="74">
        <v>50000</v>
      </c>
      <c r="B32" s="75">
        <v>1</v>
      </c>
      <c r="C32" s="76">
        <v>50000</v>
      </c>
      <c r="D32" s="77"/>
      <c r="E32" s="78">
        <f t="shared" si="0"/>
        <v>80000</v>
      </c>
      <c r="F32" s="79"/>
      <c r="G32" s="78" t="s">
        <v>0</v>
      </c>
      <c r="H32" s="80"/>
      <c r="I32" s="81" t="s">
        <v>0</v>
      </c>
      <c r="J32" s="81"/>
      <c r="K32" s="82">
        <v>3</v>
      </c>
      <c r="L32" s="83" t="s">
        <v>30</v>
      </c>
      <c r="M32" s="84">
        <f t="shared" si="3"/>
        <v>150000</v>
      </c>
      <c r="N32" s="85"/>
      <c r="O32" s="86">
        <f t="shared" si="4"/>
        <v>8.9259149062778931E-2</v>
      </c>
      <c r="P32" s="87"/>
      <c r="Q32" s="80"/>
      <c r="R32" s="88">
        <f>SUM(O25:O32)</f>
        <v>0.1588812853317465</v>
      </c>
      <c r="S32" s="55"/>
      <c r="V32" s="56"/>
    </row>
    <row r="33" spans="1:25" ht="14.25" customHeight="1" thickTop="1">
      <c r="A33" s="21"/>
      <c r="B33" s="4"/>
      <c r="C33" s="24" t="s">
        <v>36</v>
      </c>
      <c r="D33" s="14"/>
      <c r="E33" s="89">
        <f t="shared" si="0"/>
        <v>3.6078289889059261</v>
      </c>
      <c r="F33" s="24"/>
      <c r="G33" s="61">
        <f>SUM(G11:G32)</f>
        <v>6</v>
      </c>
      <c r="H33" s="28"/>
      <c r="I33" s="62">
        <f>SUM(I11:I32)</f>
        <v>11084</v>
      </c>
      <c r="J33" s="62"/>
      <c r="K33" s="28">
        <f>SUM(K11:K32)</f>
        <v>66522</v>
      </c>
      <c r="L33" s="63"/>
      <c r="M33" s="64">
        <f>SUM(M11:M32)</f>
        <v>1630500</v>
      </c>
      <c r="N33" s="65"/>
      <c r="O33" s="66">
        <f>SUM(O11:O32)</f>
        <v>0.97024695031240693</v>
      </c>
      <c r="P33" s="67" t="s">
        <v>15</v>
      </c>
      <c r="Q33" s="6"/>
      <c r="R33" s="90">
        <f>R17+R24+R32</f>
        <v>0.97024695031240693</v>
      </c>
    </row>
    <row r="34" spans="1:25" ht="14.25" customHeight="1" thickBot="1">
      <c r="A34" s="91" t="s">
        <v>40</v>
      </c>
      <c r="B34" s="92"/>
      <c r="C34" s="76">
        <f>C32</f>
        <v>50000</v>
      </c>
      <c r="D34" s="93"/>
      <c r="E34" s="78">
        <f t="shared" si="0"/>
        <v>240000</v>
      </c>
      <c r="F34" s="79"/>
      <c r="G34" s="78" t="s">
        <v>0</v>
      </c>
      <c r="H34" s="82"/>
      <c r="I34" s="81" t="s">
        <v>0</v>
      </c>
      <c r="J34" s="81"/>
      <c r="K34" s="82">
        <v>1</v>
      </c>
      <c r="L34" s="83"/>
      <c r="M34" s="84">
        <f t="shared" ref="M34" si="7">K34*C34</f>
        <v>50000</v>
      </c>
      <c r="N34" s="85"/>
      <c r="O34" s="86">
        <f t="shared" ref="O34" si="8">(M34/$K$6)</f>
        <v>2.9753049687592979E-2</v>
      </c>
      <c r="P34" s="94"/>
      <c r="Q34" s="95"/>
      <c r="R34" s="96">
        <f>O34</f>
        <v>2.9753049687592979E-2</v>
      </c>
    </row>
    <row r="35" spans="1:25" ht="14.25" customHeight="1" thickTop="1">
      <c r="A35" s="21"/>
      <c r="B35" s="4"/>
      <c r="C35" s="24" t="s">
        <v>41</v>
      </c>
      <c r="D35" s="14"/>
      <c r="E35" s="89">
        <f t="shared" si="0"/>
        <v>3.6077747545961549</v>
      </c>
      <c r="F35" s="24"/>
      <c r="G35" s="61">
        <f>SUM(G33:G34)</f>
        <v>6</v>
      </c>
      <c r="H35" s="28"/>
      <c r="I35" s="62">
        <f>SUM(I33:I34)</f>
        <v>11084</v>
      </c>
      <c r="J35" s="62"/>
      <c r="K35" s="28">
        <f>SUM(K33:K34)</f>
        <v>66523</v>
      </c>
      <c r="L35" s="63"/>
      <c r="M35" s="64">
        <f>SUM(M33:M34)</f>
        <v>1680500</v>
      </c>
      <c r="N35" s="65"/>
      <c r="O35" s="66">
        <f>SUM(O33:O34)</f>
        <v>0.99999999999999989</v>
      </c>
      <c r="P35" s="67"/>
      <c r="Q35" s="6"/>
      <c r="R35" s="90">
        <f>SUM(R33:R34)</f>
        <v>0.99999999999999989</v>
      </c>
    </row>
    <row r="36" spans="1:25" s="39" customFormat="1" ht="14.25" customHeight="1">
      <c r="A36" s="21"/>
      <c r="B36" s="97"/>
      <c r="C36" s="98"/>
      <c r="D36" s="99"/>
      <c r="E36" s="100"/>
      <c r="F36" s="98"/>
      <c r="G36" s="100"/>
      <c r="H36" s="101"/>
      <c r="I36" s="102"/>
      <c r="J36" s="102"/>
      <c r="K36" s="102"/>
      <c r="L36" s="103"/>
      <c r="M36" s="104"/>
      <c r="N36" s="105"/>
      <c r="O36" s="106"/>
      <c r="P36" s="106"/>
      <c r="Q36" s="99"/>
      <c r="R36" s="107"/>
    </row>
    <row r="37" spans="1:25" s="39" customFormat="1" ht="14.25" customHeight="1">
      <c r="A37" s="108"/>
      <c r="B37" s="97"/>
      <c r="C37" s="98"/>
      <c r="D37" s="99"/>
      <c r="E37" s="175" t="s">
        <v>31</v>
      </c>
      <c r="F37" s="176"/>
      <c r="G37" s="176"/>
      <c r="H37" s="176"/>
      <c r="I37" s="176"/>
      <c r="J37" s="176"/>
      <c r="K37" s="177"/>
      <c r="L37" s="102"/>
      <c r="M37" s="102"/>
      <c r="N37" s="105"/>
      <c r="O37" s="106"/>
      <c r="P37" s="106"/>
      <c r="Q37" s="99"/>
      <c r="R37" s="107"/>
    </row>
    <row r="38" spans="1:25" s="39" customFormat="1" ht="14.25" customHeight="1">
      <c r="A38" s="109"/>
      <c r="B38" s="97"/>
      <c r="C38" s="98"/>
      <c r="D38" s="99"/>
      <c r="E38" s="110">
        <f>C11</f>
        <v>10</v>
      </c>
      <c r="F38" s="6" t="s">
        <v>16</v>
      </c>
      <c r="G38" s="111">
        <f>$A$6/SUM(K11:K12)</f>
        <v>8.3333333333333339</v>
      </c>
      <c r="H38" s="112"/>
      <c r="I38" s="113">
        <v>100</v>
      </c>
      <c r="J38" s="114" t="s">
        <v>16</v>
      </c>
      <c r="K38" s="115">
        <f>$A$6/SUM(K22:K24)</f>
        <v>186.04651162790697</v>
      </c>
      <c r="L38" s="114"/>
      <c r="M38" s="111"/>
      <c r="N38" s="105"/>
      <c r="O38" s="106"/>
      <c r="P38" s="106"/>
      <c r="Q38" s="99"/>
      <c r="R38" s="107"/>
    </row>
    <row r="39" spans="1:25" s="39" customFormat="1" ht="14.25" customHeight="1">
      <c r="A39" s="116"/>
      <c r="B39" s="97"/>
      <c r="C39" s="98"/>
      <c r="D39" s="99"/>
      <c r="E39" s="110">
        <f>C13</f>
        <v>15</v>
      </c>
      <c r="F39" s="6" t="s">
        <v>16</v>
      </c>
      <c r="G39" s="111">
        <f>$A$6/SUM(K13:K15)</f>
        <v>16.666666666666668</v>
      </c>
      <c r="H39" s="112"/>
      <c r="I39" s="117">
        <v>500</v>
      </c>
      <c r="J39" s="114" t="s">
        <v>16</v>
      </c>
      <c r="K39" s="115">
        <f>$A$6/SUM(K25:K28)</f>
        <v>1176.4705882352941</v>
      </c>
      <c r="L39" s="114"/>
      <c r="M39" s="118"/>
      <c r="N39" s="105"/>
      <c r="O39" s="106"/>
      <c r="P39" s="106"/>
      <c r="Q39" s="99"/>
      <c r="R39" s="107"/>
    </row>
    <row r="40" spans="1:25" s="39" customFormat="1" ht="14.25" customHeight="1">
      <c r="A40" s="119"/>
      <c r="B40" s="97"/>
      <c r="C40" s="98"/>
      <c r="D40" s="99"/>
      <c r="E40" s="110">
        <f>C16</f>
        <v>25</v>
      </c>
      <c r="F40" s="6" t="s">
        <v>16</v>
      </c>
      <c r="G40" s="111">
        <f>$A$6/SUM(K16:K17)</f>
        <v>16.666666666666668</v>
      </c>
      <c r="H40" s="112"/>
      <c r="I40" s="113">
        <v>1000</v>
      </c>
      <c r="J40" s="114" t="s">
        <v>16</v>
      </c>
      <c r="K40" s="115">
        <f>$A$6/SUM(K29:K31)</f>
        <v>16000</v>
      </c>
      <c r="L40" s="114"/>
      <c r="M40" s="118"/>
      <c r="N40" s="105"/>
      <c r="O40" s="106"/>
      <c r="P40" s="106"/>
      <c r="Q40" s="99"/>
      <c r="R40" s="107"/>
    </row>
    <row r="41" spans="1:25" s="39" customFormat="1" ht="14.25" customHeight="1">
      <c r="A41" s="119"/>
      <c r="B41" s="97"/>
      <c r="C41" s="98"/>
      <c r="D41" s="99"/>
      <c r="E41" s="120">
        <v>50</v>
      </c>
      <c r="F41" s="37" t="s">
        <v>16</v>
      </c>
      <c r="G41" s="121">
        <f>$A$6/SUM(K18:K21)</f>
        <v>32.388663967611336</v>
      </c>
      <c r="H41" s="122"/>
      <c r="I41" s="123">
        <f>C32</f>
        <v>50000</v>
      </c>
      <c r="J41" s="124" t="s">
        <v>16</v>
      </c>
      <c r="K41" s="125">
        <f>$A$6/SUM(K32)</f>
        <v>80000</v>
      </c>
      <c r="L41" s="114"/>
      <c r="M41" s="118"/>
      <c r="N41" s="105"/>
      <c r="O41" s="106"/>
      <c r="P41" s="106"/>
      <c r="Q41" s="99"/>
      <c r="R41" s="107"/>
    </row>
    <row r="42" spans="1:25" s="39" customFormat="1" ht="14.25" customHeight="1">
      <c r="A42" s="119"/>
      <c r="B42" s="97"/>
      <c r="C42" s="98"/>
      <c r="D42" s="99"/>
      <c r="E42" s="99"/>
      <c r="F42" s="99"/>
      <c r="G42" s="99"/>
      <c r="H42" s="98"/>
      <c r="I42" s="99"/>
      <c r="J42" s="99"/>
      <c r="K42" s="99"/>
      <c r="L42" s="114"/>
      <c r="M42" s="118"/>
      <c r="N42" s="105"/>
      <c r="O42" s="106"/>
      <c r="P42" s="106"/>
      <c r="Q42" s="99"/>
      <c r="R42" s="107"/>
    </row>
    <row r="43" spans="1:25" s="39" customFormat="1" ht="14.25" customHeight="1">
      <c r="A43" s="119"/>
      <c r="B43" s="97"/>
      <c r="C43" s="98"/>
      <c r="D43" s="99"/>
      <c r="E43" s="113"/>
      <c r="F43" s="112"/>
      <c r="G43" s="111"/>
      <c r="H43" s="98"/>
      <c r="I43" s="113"/>
      <c r="J43" s="114"/>
      <c r="K43" s="118"/>
      <c r="L43" s="102"/>
      <c r="M43" s="102"/>
      <c r="N43" s="105"/>
      <c r="O43" s="106"/>
      <c r="P43" s="106"/>
      <c r="Q43" s="99"/>
      <c r="R43" s="107"/>
    </row>
    <row r="44" spans="1:25" ht="14.25" customHeight="1">
      <c r="A44" s="126" t="s">
        <v>17</v>
      </c>
      <c r="B44" s="127" t="s">
        <v>35</v>
      </c>
      <c r="C44" s="6"/>
      <c r="D44" s="6"/>
      <c r="E44" s="128"/>
      <c r="F44" s="129"/>
      <c r="G44" s="130"/>
      <c r="H44" s="112"/>
      <c r="I44" s="114"/>
      <c r="J44" s="114"/>
      <c r="K44" s="114"/>
      <c r="L44" s="131"/>
      <c r="M44" s="132"/>
      <c r="N44" s="133"/>
      <c r="O44" s="67"/>
      <c r="P44" s="67"/>
      <c r="Q44" s="6"/>
      <c r="R44" s="9"/>
    </row>
    <row r="45" spans="1:25" ht="14.25" customHeight="1">
      <c r="A45" s="126" t="s">
        <v>30</v>
      </c>
      <c r="B45" s="127" t="s">
        <v>34</v>
      </c>
      <c r="C45" s="6"/>
      <c r="D45" s="6"/>
      <c r="E45" s="128"/>
      <c r="F45" s="129"/>
      <c r="G45" s="134"/>
      <c r="H45" s="112"/>
      <c r="I45" s="114"/>
      <c r="J45" s="114"/>
      <c r="K45" s="131"/>
      <c r="L45" s="131"/>
      <c r="M45" s="114"/>
      <c r="N45" s="133"/>
      <c r="O45" s="135"/>
      <c r="P45" s="135"/>
      <c r="Q45" s="6"/>
      <c r="R45" s="9"/>
    </row>
    <row r="46" spans="1:25" ht="14.25" customHeight="1">
      <c r="A46" s="126" t="s">
        <v>15</v>
      </c>
      <c r="B46" s="127" t="s">
        <v>18</v>
      </c>
      <c r="C46" s="6"/>
      <c r="D46" s="6"/>
      <c r="E46" s="128"/>
      <c r="F46" s="129"/>
      <c r="G46" s="134"/>
      <c r="H46" s="112"/>
      <c r="I46" s="114"/>
      <c r="J46" s="114"/>
      <c r="K46" s="131"/>
      <c r="L46" s="131"/>
      <c r="M46" s="114"/>
      <c r="N46" s="133"/>
      <c r="O46" s="135"/>
      <c r="P46" s="135"/>
      <c r="Q46" s="6"/>
      <c r="R46" s="9"/>
    </row>
    <row r="47" spans="1:25" ht="14.25" customHeight="1">
      <c r="A47" s="21"/>
      <c r="B47" s="4"/>
      <c r="C47" s="6"/>
      <c r="D47" s="6"/>
      <c r="E47" s="6"/>
      <c r="F47" s="136"/>
      <c r="G47" s="6"/>
      <c r="H47" s="6"/>
      <c r="I47" s="6"/>
      <c r="J47" s="136"/>
      <c r="K47" s="6"/>
      <c r="L47" s="6"/>
      <c r="M47" s="6"/>
      <c r="N47" s="136"/>
      <c r="O47" s="6"/>
      <c r="P47" s="6"/>
      <c r="Q47" s="6"/>
      <c r="R47" s="9"/>
      <c r="Y47" s="128"/>
    </row>
    <row r="48" spans="1:25" ht="14.25" customHeight="1">
      <c r="A48" s="137"/>
      <c r="B48" s="138"/>
      <c r="C48" s="33" t="s">
        <v>8</v>
      </c>
      <c r="D48" s="34"/>
      <c r="E48" s="34"/>
      <c r="F48" s="33" t="s">
        <v>19</v>
      </c>
      <c r="G48" s="34"/>
      <c r="H48" s="34"/>
      <c r="I48" s="34"/>
      <c r="J48" s="33" t="s">
        <v>20</v>
      </c>
      <c r="K48" s="34"/>
      <c r="L48" s="34"/>
      <c r="M48" s="34"/>
      <c r="N48" s="33" t="s">
        <v>21</v>
      </c>
      <c r="O48" s="34"/>
      <c r="P48" s="34"/>
      <c r="Q48" s="33" t="s">
        <v>22</v>
      </c>
      <c r="R48" s="139"/>
      <c r="T48" s="140"/>
      <c r="U48" s="141"/>
      <c r="Y48" s="128"/>
    </row>
    <row r="49" spans="1:22" ht="12.75" customHeight="1">
      <c r="A49" s="57">
        <f t="shared" ref="A49:A55" si="9">A11</f>
        <v>10</v>
      </c>
      <c r="B49" s="58"/>
      <c r="C49" s="12">
        <f t="shared" ref="C49:C55" si="10">C11</f>
        <v>10</v>
      </c>
      <c r="D49" s="14"/>
      <c r="E49" s="14">
        <v>4</v>
      </c>
      <c r="F49" s="15" t="s">
        <v>16</v>
      </c>
      <c r="G49" s="60">
        <f t="shared" ref="G49:G55" si="11">E49*C49</f>
        <v>40</v>
      </c>
      <c r="H49" s="14"/>
      <c r="I49" s="14">
        <v>3</v>
      </c>
      <c r="J49" s="15" t="s">
        <v>16</v>
      </c>
      <c r="K49" s="60">
        <f t="shared" ref="K49:K55" si="12">I49*C49</f>
        <v>30</v>
      </c>
      <c r="L49" s="14"/>
      <c r="M49" s="14">
        <v>0</v>
      </c>
      <c r="N49" s="15" t="s">
        <v>16</v>
      </c>
      <c r="O49" s="60">
        <f t="shared" ref="O49:O55" si="13">M49*C49</f>
        <v>0</v>
      </c>
      <c r="P49" s="63">
        <v>1</v>
      </c>
      <c r="Q49" s="15" t="s">
        <v>16</v>
      </c>
      <c r="R49" s="142">
        <f t="shared" ref="R49:R55" si="14">P49*C49</f>
        <v>10</v>
      </c>
      <c r="S49" s="143">
        <f t="shared" ref="S49:S55" si="15">((M49+I49+E49+P49)*($I$9/$G$9))/4</f>
        <v>3200</v>
      </c>
      <c r="T49" s="143">
        <f t="shared" ref="T49:T55" si="16">I11</f>
        <v>3200</v>
      </c>
      <c r="U49" s="144"/>
      <c r="V49" s="145">
        <f t="shared" ref="V49:V55" si="17">S49-T49</f>
        <v>0</v>
      </c>
    </row>
    <row r="50" spans="1:22" ht="12.75" customHeight="1">
      <c r="A50" s="57" t="str">
        <f t="shared" si="9"/>
        <v>$5x2</v>
      </c>
      <c r="B50" s="58"/>
      <c r="C50" s="12">
        <f t="shared" si="10"/>
        <v>10</v>
      </c>
      <c r="D50" s="14"/>
      <c r="E50" s="14">
        <v>1</v>
      </c>
      <c r="F50" s="15" t="s">
        <v>16</v>
      </c>
      <c r="G50" s="60">
        <f t="shared" si="11"/>
        <v>10</v>
      </c>
      <c r="H50" s="14"/>
      <c r="I50" s="14">
        <v>2</v>
      </c>
      <c r="J50" s="15" t="s">
        <v>16</v>
      </c>
      <c r="K50" s="60">
        <f>I50*C50</f>
        <v>20</v>
      </c>
      <c r="L50" s="14"/>
      <c r="M50" s="14">
        <v>1</v>
      </c>
      <c r="N50" s="15" t="s">
        <v>16</v>
      </c>
      <c r="O50" s="60">
        <f>M50*C50</f>
        <v>10</v>
      </c>
      <c r="P50" s="63">
        <v>0</v>
      </c>
      <c r="Q50" s="15" t="s">
        <v>16</v>
      </c>
      <c r="R50" s="142">
        <f t="shared" si="14"/>
        <v>0</v>
      </c>
      <c r="S50" s="143">
        <f t="shared" si="15"/>
        <v>1600</v>
      </c>
      <c r="T50" s="143">
        <f t="shared" si="16"/>
        <v>1600</v>
      </c>
      <c r="U50" s="144"/>
      <c r="V50" s="145">
        <f t="shared" si="17"/>
        <v>0</v>
      </c>
    </row>
    <row r="51" spans="1:22" ht="12.75" customHeight="1">
      <c r="A51" s="57">
        <f t="shared" si="9"/>
        <v>15</v>
      </c>
      <c r="B51" s="58"/>
      <c r="C51" s="12">
        <f t="shared" si="10"/>
        <v>15</v>
      </c>
      <c r="D51" s="14"/>
      <c r="E51" s="14">
        <v>0</v>
      </c>
      <c r="F51" s="15" t="s">
        <v>16</v>
      </c>
      <c r="G51" s="60">
        <f>E51*C51</f>
        <v>0</v>
      </c>
      <c r="H51" s="14"/>
      <c r="I51" s="14">
        <v>0</v>
      </c>
      <c r="J51" s="15" t="s">
        <v>16</v>
      </c>
      <c r="K51" s="60">
        <f t="shared" si="12"/>
        <v>0</v>
      </c>
      <c r="L51" s="14"/>
      <c r="M51" s="14">
        <v>1</v>
      </c>
      <c r="N51" s="15" t="s">
        <v>16</v>
      </c>
      <c r="O51" s="60">
        <f t="shared" si="13"/>
        <v>15</v>
      </c>
      <c r="P51" s="14">
        <v>1</v>
      </c>
      <c r="Q51" s="15" t="s">
        <v>16</v>
      </c>
      <c r="R51" s="142">
        <f t="shared" si="14"/>
        <v>15</v>
      </c>
      <c r="S51" s="143">
        <f t="shared" si="15"/>
        <v>800</v>
      </c>
      <c r="T51" s="143">
        <f t="shared" si="16"/>
        <v>800</v>
      </c>
      <c r="U51" s="144"/>
      <c r="V51" s="145">
        <f t="shared" si="17"/>
        <v>0</v>
      </c>
    </row>
    <row r="52" spans="1:22" ht="12.75" customHeight="1">
      <c r="A52" s="57" t="str">
        <f t="shared" si="9"/>
        <v>$5 + $10</v>
      </c>
      <c r="B52" s="58"/>
      <c r="C52" s="12">
        <f t="shared" si="10"/>
        <v>15</v>
      </c>
      <c r="D52" s="14"/>
      <c r="E52" s="14">
        <v>0</v>
      </c>
      <c r="F52" s="15" t="s">
        <v>16</v>
      </c>
      <c r="G52" s="60">
        <f t="shared" si="11"/>
        <v>0</v>
      </c>
      <c r="H52" s="14"/>
      <c r="I52" s="14">
        <v>0</v>
      </c>
      <c r="J52" s="15" t="s">
        <v>16</v>
      </c>
      <c r="K52" s="60">
        <f t="shared" si="12"/>
        <v>0</v>
      </c>
      <c r="L52" s="14"/>
      <c r="M52" s="14">
        <v>1</v>
      </c>
      <c r="N52" s="15" t="s">
        <v>16</v>
      </c>
      <c r="O52" s="60">
        <f t="shared" si="13"/>
        <v>15</v>
      </c>
      <c r="P52" s="14">
        <v>1</v>
      </c>
      <c r="Q52" s="15" t="s">
        <v>16</v>
      </c>
      <c r="R52" s="142">
        <f t="shared" si="14"/>
        <v>15</v>
      </c>
      <c r="S52" s="143">
        <f t="shared" si="15"/>
        <v>800</v>
      </c>
      <c r="T52" s="143">
        <f t="shared" si="16"/>
        <v>800</v>
      </c>
      <c r="U52" s="144"/>
      <c r="V52" s="145">
        <f t="shared" si="17"/>
        <v>0</v>
      </c>
    </row>
    <row r="53" spans="1:22" ht="12.75" customHeight="1">
      <c r="A53" s="57" t="str">
        <f t="shared" si="9"/>
        <v>$5x3</v>
      </c>
      <c r="B53" s="58"/>
      <c r="C53" s="12">
        <f t="shared" si="10"/>
        <v>15</v>
      </c>
      <c r="D53" s="14"/>
      <c r="E53" s="14">
        <v>1</v>
      </c>
      <c r="F53" s="15" t="s">
        <v>16</v>
      </c>
      <c r="G53" s="60">
        <f t="shared" si="11"/>
        <v>15</v>
      </c>
      <c r="H53" s="14"/>
      <c r="I53" s="14">
        <v>1</v>
      </c>
      <c r="J53" s="15" t="s">
        <v>16</v>
      </c>
      <c r="K53" s="60">
        <f t="shared" si="12"/>
        <v>15</v>
      </c>
      <c r="L53" s="14"/>
      <c r="M53" s="14">
        <v>0</v>
      </c>
      <c r="N53" s="15" t="s">
        <v>16</v>
      </c>
      <c r="O53" s="60">
        <f t="shared" si="13"/>
        <v>0</v>
      </c>
      <c r="P53" s="14">
        <v>0</v>
      </c>
      <c r="Q53" s="15" t="s">
        <v>16</v>
      </c>
      <c r="R53" s="142">
        <f t="shared" si="14"/>
        <v>0</v>
      </c>
      <c r="S53" s="143">
        <f t="shared" si="15"/>
        <v>800</v>
      </c>
      <c r="T53" s="143">
        <f t="shared" si="16"/>
        <v>800</v>
      </c>
      <c r="V53" s="145">
        <f t="shared" si="17"/>
        <v>0</v>
      </c>
    </row>
    <row r="54" spans="1:22" ht="12.75" customHeight="1">
      <c r="A54" s="57">
        <f t="shared" si="9"/>
        <v>25</v>
      </c>
      <c r="B54" s="58"/>
      <c r="C54" s="12">
        <f t="shared" si="10"/>
        <v>25</v>
      </c>
      <c r="D54" s="14"/>
      <c r="E54" s="14">
        <v>0</v>
      </c>
      <c r="F54" s="15" t="s">
        <v>16</v>
      </c>
      <c r="G54" s="60">
        <f t="shared" si="11"/>
        <v>0</v>
      </c>
      <c r="H54" s="14"/>
      <c r="I54" s="14">
        <v>0</v>
      </c>
      <c r="J54" s="15" t="s">
        <v>16</v>
      </c>
      <c r="K54" s="60">
        <f t="shared" si="12"/>
        <v>0</v>
      </c>
      <c r="L54" s="14"/>
      <c r="M54" s="14">
        <v>2</v>
      </c>
      <c r="N54" s="15" t="s">
        <v>16</v>
      </c>
      <c r="O54" s="60">
        <f t="shared" si="13"/>
        <v>50</v>
      </c>
      <c r="P54" s="14">
        <v>2</v>
      </c>
      <c r="Q54" s="15" t="s">
        <v>16</v>
      </c>
      <c r="R54" s="142">
        <f t="shared" si="14"/>
        <v>50</v>
      </c>
      <c r="S54" s="143">
        <f t="shared" si="15"/>
        <v>1600</v>
      </c>
      <c r="T54" s="143">
        <f t="shared" si="16"/>
        <v>1600</v>
      </c>
      <c r="V54" s="145">
        <f t="shared" si="17"/>
        <v>0</v>
      </c>
    </row>
    <row r="55" spans="1:22" ht="12.75" customHeight="1">
      <c r="A55" s="146" t="str">
        <f t="shared" si="9"/>
        <v>$5 + ($10x2)</v>
      </c>
      <c r="B55" s="138"/>
      <c r="C55" s="147">
        <f t="shared" si="10"/>
        <v>25</v>
      </c>
      <c r="D55" s="34"/>
      <c r="E55" s="34">
        <v>1</v>
      </c>
      <c r="F55" s="33" t="s">
        <v>16</v>
      </c>
      <c r="G55" s="148">
        <f t="shared" si="11"/>
        <v>25</v>
      </c>
      <c r="H55" s="34"/>
      <c r="I55" s="34">
        <v>1</v>
      </c>
      <c r="J55" s="33" t="s">
        <v>16</v>
      </c>
      <c r="K55" s="148">
        <f t="shared" si="12"/>
        <v>25</v>
      </c>
      <c r="L55" s="34"/>
      <c r="M55" s="34">
        <v>0</v>
      </c>
      <c r="N55" s="33" t="s">
        <v>16</v>
      </c>
      <c r="O55" s="148">
        <f t="shared" si="13"/>
        <v>0</v>
      </c>
      <c r="P55" s="34">
        <v>0</v>
      </c>
      <c r="Q55" s="33" t="s">
        <v>16</v>
      </c>
      <c r="R55" s="149">
        <f t="shared" si="14"/>
        <v>0</v>
      </c>
      <c r="S55" s="143">
        <f t="shared" si="15"/>
        <v>800</v>
      </c>
      <c r="T55" s="143">
        <f t="shared" si="16"/>
        <v>800</v>
      </c>
      <c r="V55" s="145">
        <f t="shared" si="17"/>
        <v>0</v>
      </c>
    </row>
    <row r="56" spans="1:22" ht="12.75" customHeight="1">
      <c r="A56" s="150" t="s">
        <v>27</v>
      </c>
      <c r="B56" s="58"/>
      <c r="C56" s="12"/>
      <c r="D56" s="14"/>
      <c r="E56" s="14">
        <f>SUM(E49:E55)</f>
        <v>7</v>
      </c>
      <c r="F56" s="15"/>
      <c r="G56" s="151">
        <f>SUM(G49:H55)</f>
        <v>90</v>
      </c>
      <c r="H56" s="14"/>
      <c r="I56" s="14">
        <f>SUM(I49:I55)</f>
        <v>7</v>
      </c>
      <c r="J56" s="15"/>
      <c r="K56" s="151">
        <f>SUM(K49:K55)</f>
        <v>90</v>
      </c>
      <c r="L56" s="14"/>
      <c r="M56" s="63">
        <f>SUM(M49:M55)</f>
        <v>5</v>
      </c>
      <c r="N56" s="15"/>
      <c r="O56" s="151">
        <f>SUM(O49:O55)</f>
        <v>90</v>
      </c>
      <c r="P56" s="63">
        <f>SUM(P49:P55)</f>
        <v>5</v>
      </c>
      <c r="Q56" s="15"/>
      <c r="R56" s="152">
        <f>SUM(R49:R55)</f>
        <v>90</v>
      </c>
      <c r="S56" s="143"/>
      <c r="T56" s="143"/>
      <c r="V56" s="145"/>
    </row>
    <row r="57" spans="1:22" ht="12.75" customHeight="1">
      <c r="A57" s="153"/>
      <c r="B57" s="4"/>
      <c r="C57" s="12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9"/>
      <c r="S57" s="154">
        <f>SUM(G56+K56+O56+R56)/4</f>
        <v>90</v>
      </c>
      <c r="T57" s="143"/>
      <c r="V57" s="145"/>
    </row>
    <row r="58" spans="1:22" ht="12.75" customHeight="1">
      <c r="A58" s="153"/>
      <c r="B58" s="4"/>
      <c r="C58" s="155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9"/>
      <c r="S58" s="143"/>
      <c r="V58" s="145"/>
    </row>
    <row r="59" spans="1:22" ht="12.75" customHeight="1" thickBot="1">
      <c r="A59" s="156"/>
      <c r="B59" s="157"/>
      <c r="C59" s="158"/>
      <c r="D59" s="159"/>
      <c r="E59" s="159"/>
      <c r="F59" s="159"/>
      <c r="G59" s="159"/>
      <c r="H59" s="159"/>
      <c r="I59" s="159"/>
      <c r="J59" s="159"/>
      <c r="K59" s="159"/>
      <c r="L59" s="159"/>
      <c r="M59" s="159"/>
      <c r="N59" s="159"/>
      <c r="O59" s="159"/>
      <c r="P59" s="159"/>
      <c r="Q59" s="159"/>
      <c r="R59" s="160"/>
      <c r="S59" s="143"/>
      <c r="T59" s="143"/>
      <c r="V59" s="145"/>
    </row>
    <row r="60" spans="1:22" ht="12.75" customHeight="1">
      <c r="A60" s="153"/>
      <c r="B60" s="4"/>
      <c r="C60" s="155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143"/>
      <c r="T60" s="143"/>
      <c r="V60" s="145"/>
    </row>
    <row r="61" spans="1:22" ht="14.25" customHeight="1">
      <c r="A61" s="6"/>
      <c r="B61" s="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161"/>
      <c r="Q61" s="6"/>
      <c r="R61" s="6"/>
      <c r="S61" s="6"/>
    </row>
    <row r="62" spans="1:22" ht="14.25" customHeight="1">
      <c r="A62" s="6"/>
      <c r="B62" s="4"/>
      <c r="C62" s="6"/>
      <c r="D62" s="6"/>
      <c r="E62" s="6"/>
      <c r="F62" s="6"/>
      <c r="G62" s="6"/>
      <c r="H62" s="6"/>
      <c r="I62" s="6"/>
      <c r="P62" s="162"/>
      <c r="Q62" s="6"/>
      <c r="R62" s="6"/>
      <c r="S62" s="6"/>
    </row>
    <row r="63" spans="1:22" ht="14.25" customHeight="1">
      <c r="A63" s="23"/>
      <c r="B63" s="4"/>
      <c r="C63" s="6"/>
      <c r="D63" s="6"/>
      <c r="E63" s="6"/>
      <c r="F63" s="23"/>
      <c r="G63" s="6"/>
      <c r="H63" s="6"/>
      <c r="I63" s="8"/>
      <c r="P63" s="6"/>
      <c r="Q63" s="6"/>
      <c r="R63" s="6"/>
      <c r="S63" s="6"/>
    </row>
    <row r="64" spans="1:22" ht="14.25" customHeight="1">
      <c r="A64" s="23"/>
      <c r="B64" s="4"/>
      <c r="C64" s="6"/>
      <c r="D64" s="6"/>
      <c r="E64" s="6"/>
      <c r="F64" s="6"/>
      <c r="G64" s="6"/>
      <c r="H64" s="6"/>
      <c r="I64" s="8"/>
      <c r="P64" s="6"/>
      <c r="Q64" s="6"/>
      <c r="R64" s="6"/>
      <c r="S64" s="6"/>
    </row>
    <row r="65" spans="1:19" ht="14.25" customHeight="1">
      <c r="A65" s="6"/>
      <c r="B65" s="4"/>
      <c r="C65" s="6"/>
      <c r="D65" s="6"/>
      <c r="E65" s="99"/>
      <c r="F65" s="6"/>
      <c r="G65" s="6"/>
      <c r="H65" s="6"/>
      <c r="I65" s="6"/>
      <c r="P65" s="6"/>
      <c r="Q65" s="6"/>
      <c r="R65" s="6"/>
      <c r="S65" s="6"/>
    </row>
    <row r="66" spans="1:19" ht="14.25" customHeight="1">
      <c r="A66" s="6"/>
      <c r="B66" s="4"/>
      <c r="C66" s="6"/>
      <c r="D66" s="6"/>
      <c r="E66" s="6"/>
      <c r="F66" s="6"/>
      <c r="G66" s="99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</row>
    <row r="67" spans="1:19" ht="14.25" customHeight="1">
      <c r="A67" s="6"/>
      <c r="B67" s="4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</row>
    <row r="68" spans="1:19" ht="14.25" customHeight="1">
      <c r="E68" s="6"/>
    </row>
    <row r="69" spans="1:19" ht="14.25" customHeight="1">
      <c r="E69" s="6"/>
    </row>
    <row r="70" spans="1:19" ht="14.25" customHeight="1">
      <c r="E70" s="6"/>
    </row>
    <row r="71" spans="1:19" ht="14.25" customHeight="1">
      <c r="E71" s="6"/>
    </row>
    <row r="72" spans="1:19" ht="14.25" customHeight="1">
      <c r="E72" s="6"/>
    </row>
    <row r="73" spans="1:19" ht="14.25" customHeight="1">
      <c r="B73" s="1"/>
      <c r="E73" s="6"/>
    </row>
    <row r="74" spans="1:19" ht="14.25" customHeight="1">
      <c r="B74" s="1"/>
      <c r="E74" s="6"/>
    </row>
    <row r="75" spans="1:19" ht="14.25" customHeight="1">
      <c r="B75" s="1"/>
      <c r="E75" s="6"/>
    </row>
  </sheetData>
  <mergeCells count="5">
    <mergeCell ref="A1:R1"/>
    <mergeCell ref="A2:R2"/>
    <mergeCell ref="A3:R3"/>
    <mergeCell ref="A4:R4"/>
    <mergeCell ref="E37:K37"/>
  </mergeCells>
  <phoneticPr fontId="0" type="noConversion"/>
  <printOptions horizontalCentered="1"/>
  <pageMargins left="0.28000000000000003" right="0.28000000000000003" top="0.7" bottom="0.2" header="0.5" footer="0.3"/>
  <pageSetup scale="76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1393</vt:lpstr>
      <vt:lpstr>'1393'!Print_Area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Jennifer Wankling</cp:lastModifiedBy>
  <cp:lastPrinted>2016-05-03T20:20:06Z</cp:lastPrinted>
  <dcterms:created xsi:type="dcterms:W3CDTF">1998-07-22T12:50:39Z</dcterms:created>
  <dcterms:modified xsi:type="dcterms:W3CDTF">2016-10-03T19:25:54Z</dcterms:modified>
</cp:coreProperties>
</file>