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8_{D6416637-7049-48BE-A0E8-24D0D96E1C48}" xr6:coauthVersionLast="38" xr6:coauthVersionMax="38" xr10:uidLastSave="{00000000-0000-0000-0000-000000000000}"/>
  <bookViews>
    <workbookView xWindow="0" yWindow="0" windowWidth="24000" windowHeight="9675" tabRatio="601" xr2:uid="{00000000-000D-0000-FFFF-FFFF00000000}"/>
  </bookViews>
  <sheets>
    <sheet name="1512" sheetId="1" r:id="rId1"/>
  </sheets>
  <definedNames>
    <definedName name="_xlnm.Print_Area" localSheetId="0">'1512'!$A$1:$R$50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1" i="1" l="1"/>
  <c r="C58" i="1" l="1"/>
  <c r="C59" i="1"/>
  <c r="C60" i="1"/>
  <c r="C61" i="1"/>
  <c r="C62" i="1"/>
  <c r="C63" i="1"/>
  <c r="C64" i="1"/>
  <c r="C65" i="1"/>
  <c r="C66" i="1"/>
  <c r="P67" i="1" l="1"/>
  <c r="M67" i="1"/>
  <c r="I67" i="1"/>
  <c r="E67" i="1"/>
  <c r="S58" i="1"/>
  <c r="S59" i="1"/>
  <c r="S60" i="1"/>
  <c r="S61" i="1"/>
  <c r="S62" i="1"/>
  <c r="S63" i="1"/>
  <c r="S64" i="1"/>
  <c r="S65" i="1"/>
  <c r="S66" i="1"/>
  <c r="R58" i="1"/>
  <c r="R59" i="1"/>
  <c r="R61" i="1"/>
  <c r="R62" i="1"/>
  <c r="R63" i="1"/>
  <c r="R66" i="1"/>
  <c r="O58" i="1"/>
  <c r="O60" i="1"/>
  <c r="O61" i="1"/>
  <c r="O62" i="1"/>
  <c r="O65" i="1"/>
  <c r="O66" i="1"/>
  <c r="K58" i="1"/>
  <c r="K59" i="1"/>
  <c r="K60" i="1"/>
  <c r="K61" i="1"/>
  <c r="K65" i="1"/>
  <c r="K66" i="1"/>
  <c r="G65" i="1"/>
  <c r="O59" i="1"/>
  <c r="R60" i="1"/>
  <c r="K62" i="1"/>
  <c r="O63" i="1"/>
  <c r="R64" i="1"/>
  <c r="R65" i="1"/>
  <c r="G66" i="1"/>
  <c r="A58" i="1"/>
  <c r="A59" i="1"/>
  <c r="A60" i="1"/>
  <c r="A61" i="1"/>
  <c r="A62" i="1"/>
  <c r="A63" i="1"/>
  <c r="A64" i="1"/>
  <c r="A65" i="1"/>
  <c r="A66" i="1"/>
  <c r="G64" i="1" l="1"/>
  <c r="G63" i="1"/>
  <c r="K63" i="1"/>
  <c r="O64" i="1"/>
  <c r="K64" i="1"/>
  <c r="I13" i="1"/>
  <c r="T59" i="1" s="1"/>
  <c r="V59" i="1" s="1"/>
  <c r="G60" i="1" l="1"/>
  <c r="M37" i="1"/>
  <c r="E37" i="1"/>
  <c r="E38" i="1"/>
  <c r="I14" i="1"/>
  <c r="T60" i="1" s="1"/>
  <c r="V60" i="1" s="1"/>
  <c r="G59" i="1" l="1"/>
  <c r="G58" i="1"/>
  <c r="G62" i="1"/>
  <c r="G61" i="1"/>
  <c r="I12" i="1"/>
  <c r="T58" i="1" s="1"/>
  <c r="V58" i="1" s="1"/>
  <c r="I15" i="1"/>
  <c r="T61" i="1" s="1"/>
  <c r="V61" i="1" s="1"/>
  <c r="I16" i="1"/>
  <c r="T62" i="1" s="1"/>
  <c r="V62" i="1" s="1"/>
  <c r="I17" i="1"/>
  <c r="T63" i="1" s="1"/>
  <c r="V63" i="1" s="1"/>
  <c r="I18" i="1"/>
  <c r="T64" i="1" s="1"/>
  <c r="V64" i="1" s="1"/>
  <c r="I19" i="1"/>
  <c r="T65" i="1" s="1"/>
  <c r="V65" i="1" s="1"/>
  <c r="I20" i="1"/>
  <c r="T66" i="1" s="1"/>
  <c r="V66" i="1" s="1"/>
  <c r="E36" i="1"/>
  <c r="E39" i="1"/>
  <c r="E40" i="1"/>
  <c r="K50" i="1" l="1"/>
  <c r="K49" i="1"/>
  <c r="M39" i="1"/>
  <c r="M38" i="1"/>
  <c r="M36" i="1" l="1"/>
  <c r="M40" i="1"/>
  <c r="A57" i="1"/>
  <c r="I50" i="1" l="1"/>
  <c r="C42" i="1" l="1"/>
  <c r="G41" i="1" l="1"/>
  <c r="G43" i="1" s="1"/>
  <c r="E42" i="1"/>
  <c r="M42" i="1"/>
  <c r="C57" i="1"/>
  <c r="G57" i="1" s="1"/>
  <c r="G67" i="1" s="1"/>
  <c r="K9" i="1"/>
  <c r="I11" i="1"/>
  <c r="E48" i="1"/>
  <c r="E47" i="1"/>
  <c r="E46" i="1"/>
  <c r="S57" i="1"/>
  <c r="G6" i="1"/>
  <c r="K27" i="1" l="1"/>
  <c r="K22" i="1"/>
  <c r="K13" i="1"/>
  <c r="K32" i="1"/>
  <c r="E32" i="1" s="1"/>
  <c r="K28" i="1"/>
  <c r="K34" i="1"/>
  <c r="K30" i="1"/>
  <c r="K29" i="1"/>
  <c r="K33" i="1"/>
  <c r="K14" i="1"/>
  <c r="E31" i="1"/>
  <c r="K35" i="1"/>
  <c r="K19" i="1"/>
  <c r="M19" i="1" s="1"/>
  <c r="K17" i="1"/>
  <c r="K18" i="1"/>
  <c r="M18" i="1" s="1"/>
  <c r="K15" i="1"/>
  <c r="K16" i="1"/>
  <c r="M16" i="1" s="1"/>
  <c r="K12" i="1"/>
  <c r="E12" i="1" s="1"/>
  <c r="K25" i="1"/>
  <c r="E25" i="1" s="1"/>
  <c r="K26" i="1"/>
  <c r="K23" i="1"/>
  <c r="E23" i="1" s="1"/>
  <c r="K24" i="1"/>
  <c r="K21" i="1"/>
  <c r="K20" i="1"/>
  <c r="O57" i="1"/>
  <c r="O67" i="1" s="1"/>
  <c r="K57" i="1"/>
  <c r="K67" i="1" s="1"/>
  <c r="I41" i="1"/>
  <c r="I43" i="1" s="1"/>
  <c r="K11" i="1"/>
  <c r="T57" i="1"/>
  <c r="V57" i="1" s="1"/>
  <c r="R57" i="1"/>
  <c r="R67" i="1" s="1"/>
  <c r="M13" i="1" l="1"/>
  <c r="E24" i="1"/>
  <c r="M17" i="1"/>
  <c r="E22" i="1"/>
  <c r="M22" i="1"/>
  <c r="M27" i="1"/>
  <c r="E27" i="1"/>
  <c r="E13" i="1"/>
  <c r="K46" i="1"/>
  <c r="S69" i="1"/>
  <c r="E29" i="1"/>
  <c r="M29" i="1"/>
  <c r="M30" i="1"/>
  <c r="E30" i="1"/>
  <c r="E33" i="1"/>
  <c r="M33" i="1"/>
  <c r="M34" i="1"/>
  <c r="E34" i="1"/>
  <c r="M28" i="1"/>
  <c r="E28" i="1"/>
  <c r="E26" i="1"/>
  <c r="K47" i="1"/>
  <c r="M14" i="1"/>
  <c r="E14" i="1"/>
  <c r="M15" i="1"/>
  <c r="G48" i="1"/>
  <c r="M31" i="1"/>
  <c r="E17" i="1"/>
  <c r="E18" i="1"/>
  <c r="E16" i="1"/>
  <c r="M32" i="1"/>
  <c r="E35" i="1"/>
  <c r="M35" i="1"/>
  <c r="E15" i="1"/>
  <c r="G46" i="1"/>
  <c r="G47" i="1"/>
  <c r="M12" i="1"/>
  <c r="E19" i="1"/>
  <c r="E20" i="1"/>
  <c r="M20" i="1"/>
  <c r="M23" i="1"/>
  <c r="M24" i="1"/>
  <c r="M21" i="1"/>
  <c r="E21" i="1"/>
  <c r="K48" i="1"/>
  <c r="G49" i="1"/>
  <c r="K41" i="1"/>
  <c r="K43" i="1" s="1"/>
  <c r="M26" i="1"/>
  <c r="M25" i="1"/>
  <c r="M11" i="1"/>
  <c r="E11" i="1"/>
  <c r="T42" i="1" l="1"/>
  <c r="T39" i="1"/>
  <c r="T41" i="1"/>
  <c r="T40" i="1"/>
  <c r="M41" i="1"/>
  <c r="E41" i="1"/>
  <c r="E43" i="1"/>
  <c r="M43" i="1" l="1"/>
  <c r="K6" i="1" s="1"/>
  <c r="O22" i="1" l="1"/>
  <c r="O27" i="1"/>
  <c r="O37" i="1"/>
  <c r="O13" i="1"/>
  <c r="O33" i="1"/>
  <c r="O14" i="1"/>
  <c r="O34" i="1"/>
  <c r="O29" i="1"/>
  <c r="O28" i="1"/>
  <c r="O30" i="1"/>
  <c r="O31" i="1"/>
  <c r="O15" i="1"/>
  <c r="O23" i="1"/>
  <c r="O18" i="1"/>
  <c r="O19" i="1"/>
  <c r="O20" i="1"/>
  <c r="O21" i="1"/>
  <c r="O16" i="1"/>
  <c r="O17" i="1"/>
  <c r="O12" i="1"/>
  <c r="O39" i="1"/>
  <c r="O32" i="1"/>
  <c r="O38" i="1"/>
  <c r="O24" i="1"/>
  <c r="O35" i="1"/>
  <c r="O36" i="1"/>
  <c r="O26" i="1"/>
  <c r="O40" i="1"/>
  <c r="O25" i="1"/>
  <c r="O42" i="1"/>
  <c r="R42" i="1" s="1"/>
  <c r="O11" i="1"/>
  <c r="O6" i="1"/>
  <c r="R30" i="1" l="1"/>
  <c r="R20" i="1"/>
  <c r="R40" i="1"/>
  <c r="O41" i="1"/>
  <c r="O43" i="1" s="1"/>
  <c r="R41" i="1" l="1"/>
  <c r="R43" i="1" s="1"/>
</calcChain>
</file>

<file path=xl/sharedStrings.xml><?xml version="1.0" encoding="utf-8"?>
<sst xmlns="http://schemas.openxmlformats.org/spreadsheetml/2006/main" count="165" uniqueCount="68">
  <si>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</si>
  <si>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</si>
  <si>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</si>
  <si>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</si>
  <si>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</si>
  <si>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</si>
  <si>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</si>
  <si>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</si>
  <si>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</si>
  <si>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</si>
  <si>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</si>
  <si>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</si>
  <si>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</si>
  <si>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</si>
  <si>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</si>
  <si>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</si>
  <si>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</si>
  <si>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</si>
  <si>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</si>
  <si>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</si>
  <si>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</si>
  <si>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</si>
  <si>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</si>
  <si>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</si>
  <si>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</si>
  <si>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</si>
  <si>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</si>
  <si>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</si>
  <si>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</si>
  <si>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</si>
  <si>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</si>
  <si>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</si>
  <si>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</si>
  <si>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</si>
  <si>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</si>
  <si>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</si>
  <si>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</si>
  <si>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</si>
  <si>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</si>
  <si>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$10x2</t>
  </si>
  <si>
    <t>($20x15) + ($25x2) + ($50x3)</t>
  </si>
  <si>
    <r>
      <t xml:space="preserve">$10 </t>
    </r>
    <r>
      <rPr>
        <b/>
        <sz val="12"/>
        <color rgb="FF7030A0"/>
        <rFont val="Calibri"/>
        <family val="2"/>
        <scheme val="minor"/>
      </rPr>
      <t>(10X)</t>
    </r>
  </si>
  <si>
    <t>10X = WIN 10 TIMES THE PRIZE</t>
  </si>
  <si>
    <t>5X = WIN 5 TIMES THE PRIZE</t>
  </si>
  <si>
    <t>2X = WIN 2 TIMES THE PRIZE</t>
  </si>
  <si>
    <t>20X = WIN 20 TIMES THE PRIZE</t>
  </si>
  <si>
    <r>
      <t xml:space="preserve">($50x4) + ($100x2) + </t>
    </r>
    <r>
      <rPr>
        <b/>
        <sz val="12"/>
        <color rgb="FF0070C0"/>
        <rFont val="Calibri"/>
        <family val="2"/>
        <scheme val="minor"/>
      </rPr>
      <t>$5 (20X)</t>
    </r>
  </si>
  <si>
    <t>$5 (20X)</t>
  </si>
  <si>
    <r>
      <t xml:space="preserve">$10 + </t>
    </r>
    <r>
      <rPr>
        <b/>
        <sz val="12"/>
        <color rgb="FF0070C0"/>
        <rFont val="Calibri"/>
        <family val="2"/>
        <scheme val="minor"/>
      </rPr>
      <t>$2 (20X)</t>
    </r>
  </si>
  <si>
    <t>$5 (2X)</t>
  </si>
  <si>
    <t>$25 (2X)</t>
  </si>
  <si>
    <t>$25x10 + $50x5 + $100x5</t>
  </si>
  <si>
    <r>
      <t xml:space="preserve">($20x2) + ($50x15) + $10 + </t>
    </r>
    <r>
      <rPr>
        <b/>
        <sz val="12"/>
        <color rgb="FF00B050"/>
        <rFont val="Calibri"/>
        <family val="2"/>
        <scheme val="minor"/>
      </rPr>
      <t>$100 (2X)</t>
    </r>
  </si>
  <si>
    <r>
      <rPr>
        <sz val="12"/>
        <rFont val="Calibri"/>
        <family val="2"/>
        <scheme val="minor"/>
      </rPr>
      <t>$50 +</t>
    </r>
    <r>
      <rPr>
        <b/>
        <sz val="12"/>
        <color rgb="FF00B050"/>
        <rFont val="Calibri"/>
        <family val="2"/>
        <scheme val="minor"/>
      </rPr>
      <t xml:space="preserve"> $25 (2X)</t>
    </r>
  </si>
  <si>
    <t>$2 (5X)</t>
  </si>
  <si>
    <t>$5 (5X)</t>
  </si>
  <si>
    <r>
      <t xml:space="preserve">($5x3) + $10 + </t>
    </r>
    <r>
      <rPr>
        <b/>
        <sz val="12"/>
        <color rgb="FFFF0000"/>
        <rFont val="Calibri"/>
        <family val="2"/>
        <scheme val="minor"/>
      </rPr>
      <t>$5 (5X)</t>
    </r>
  </si>
  <si>
    <t>$20 (5X)</t>
  </si>
  <si>
    <t>$100 (5X)</t>
  </si>
  <si>
    <t xml:space="preserve">$2 (10X) </t>
  </si>
  <si>
    <r>
      <rPr>
        <b/>
        <sz val="12"/>
        <color rgb="FF7030A0"/>
        <rFont val="Calibri"/>
        <family val="2"/>
        <scheme val="minor"/>
      </rPr>
      <t>$2 (10X)</t>
    </r>
    <r>
      <rPr>
        <sz val="12"/>
        <rFont val="Calibri"/>
        <family val="2"/>
        <scheme val="minor"/>
      </rPr>
      <t xml:space="preserve"> + $5</t>
    </r>
  </si>
  <si>
    <t>$5 (10X)</t>
  </si>
  <si>
    <t>$50 (10X)</t>
  </si>
  <si>
    <t>$100 (10X)</t>
  </si>
  <si>
    <t>%</t>
  </si>
  <si>
    <t>of wins</t>
  </si>
  <si>
    <t>INSTANT GAME 1512 - "20X THE MONEY"</t>
  </si>
  <si>
    <t>NOVEMBER 30, 2018 - VERSION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</si>
</sst>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#,##0;[Red]\-&quot;$&quot;#,##0"/>
    <numFmt numFmtId="165" formatCode="&quot;$&quot;\ \ #,##0\ ;\(&quot;$&quot;#,##0\)"/>
    <numFmt numFmtId="166" formatCode="0.0%"/>
    <numFmt numFmtId="167" formatCode="#,##0.0"/>
    <numFmt numFmtId="168" formatCode="#,##0.000"/>
    <numFmt numFmtId="169" formatCode="&quot;$&quot;#,##0"/>
    <numFmt numFmtId="170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10" fontId="2" fillId="0" borderId="6" xfId="0" applyNumberFormat="1" applyFont="1" applyBorder="1" applyAlignment="1">
      <alignment horizontal="left" vertical="center"/>
    </xf>
    <xf numFmtId="38" fontId="3" fillId="0" borderId="0" xfId="1" applyNumberFormat="1" applyFont="1" applyFill="1" applyBorder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5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0" fontId="6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6" fontId="2" fillId="0" borderId="0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0" fontId="7" fillId="0" borderId="5" xfId="0" applyFont="1" applyBorder="1"/>
    <xf numFmtId="169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164" fontId="2" fillId="0" borderId="0" xfId="0" applyNumberFormat="1" applyFont="1" applyBorder="1"/>
    <xf numFmtId="0" fontId="4" fillId="0" borderId="19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169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  <xf numFmtId="3" fontId="2" fillId="0" borderId="0" xfId="0" applyNumberFormat="1" applyFont="1"/>
    <xf numFmtId="170" fontId="2" fillId="0" borderId="0" xfId="0" applyNumberFormat="1" applyFont="1" applyBorder="1"/>
    <xf numFmtId="0" fontId="2" fillId="0" borderId="11" xfId="0" applyFont="1" applyBorder="1"/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6" fontId="7" fillId="0" borderId="5" xfId="0" applyNumberFormat="1" applyFont="1" applyFill="1" applyBorder="1" applyAlignment="1">
      <alignment horizontal="left"/>
    </xf>
    <xf numFmtId="6" fontId="2" fillId="0" borderId="21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9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69" fontId="2" fillId="0" borderId="9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5" fontId="2" fillId="0" borderId="2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5" xfId="0" applyFont="1" applyBorder="1"/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38" fontId="3" fillId="2" borderId="0" xfId="1" applyNumberFormat="1" applyFont="1" applyFill="1" applyBorder="1" applyAlignment="1">
      <alignment horizont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6" fontId="2" fillId="2" borderId="21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5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42" fontId="2" fillId="2" borderId="1" xfId="0" applyNumberFormat="1" applyFont="1" applyFill="1" applyBorder="1" applyAlignment="1">
      <alignment horizontal="right"/>
    </xf>
    <xf numFmtId="5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9" xfId="0" applyFont="1" applyFill="1" applyBorder="1"/>
    <xf numFmtId="6" fontId="8" fillId="0" borderId="5" xfId="0" applyNumberFormat="1" applyFont="1" applyFill="1" applyBorder="1" applyAlignment="1">
      <alignment horizontal="left"/>
    </xf>
    <xf numFmtId="6" fontId="8" fillId="2" borderId="5" xfId="0" applyNumberFormat="1" applyFont="1" applyFill="1" applyBorder="1" applyAlignment="1">
      <alignment horizontal="left"/>
    </xf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6" fillId="2" borderId="5" xfId="0" applyNumberFormat="1" applyFont="1" applyFill="1" applyBorder="1" applyAlignment="1">
      <alignment horizontal="left"/>
    </xf>
    <xf numFmtId="6" fontId="6" fillId="0" borderId="5" xfId="0" applyNumberFormat="1" applyFont="1" applyFill="1" applyBorder="1" applyAlignment="1">
      <alignment horizontal="left"/>
    </xf>
    <xf numFmtId="0" fontId="8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38" fontId="7" fillId="0" borderId="0" xfId="1" applyNumberFormat="1" applyFont="1"/>
    <xf numFmtId="38" fontId="6" fillId="0" borderId="0" xfId="1" applyNumberFormat="1" applyFont="1"/>
    <xf numFmtId="38" fontId="5" fillId="0" borderId="0" xfId="1" applyNumberFormat="1" applyFont="1"/>
    <xf numFmtId="38" fontId="8" fillId="0" borderId="0" xfId="1" applyNumberFormat="1" applyFont="1"/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5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45.28515625" style="1" customWidth="1"/>
    <col min="2" max="2" width="6.5703125" style="130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2.7109375" style="1" bestFit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204" t="s">
        <v>27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6"/>
    </row>
    <row r="2" spans="1:26" ht="14.25" customHeight="1">
      <c r="A2" s="207" t="s">
        <v>26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9"/>
    </row>
    <row r="3" spans="1:26" ht="14.25" customHeight="1">
      <c r="A3" s="207" t="s">
        <v>66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9"/>
    </row>
    <row r="4" spans="1:26" ht="14.25" customHeight="1">
      <c r="A4" s="210" t="s">
        <v>67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2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M43</f>
        <v>1449500</v>
      </c>
      <c r="L6" s="14"/>
      <c r="M6" s="17" t="s">
        <v>3</v>
      </c>
      <c r="N6" s="14"/>
      <c r="O6" s="18">
        <f>K6/G6</f>
        <v>0.69023809523809521</v>
      </c>
      <c r="P6" s="19"/>
      <c r="Q6" s="6"/>
      <c r="R6" s="9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9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15" t="s">
        <v>11</v>
      </c>
      <c r="J10" s="14"/>
      <c r="K10" s="15" t="s">
        <v>12</v>
      </c>
      <c r="L10" s="35"/>
      <c r="M10" s="15" t="s">
        <v>13</v>
      </c>
      <c r="N10" s="15"/>
      <c r="O10" s="15" t="s">
        <v>14</v>
      </c>
      <c r="P10" s="36"/>
      <c r="Q10" s="37"/>
      <c r="R10" s="38"/>
    </row>
    <row r="11" spans="1:26" ht="14.25" customHeight="1">
      <c r="A11" s="174">
        <v>5</v>
      </c>
      <c r="B11" s="175">
        <v>1</v>
      </c>
      <c r="C11" s="176">
        <v>5</v>
      </c>
      <c r="D11" s="177"/>
      <c r="E11" s="178">
        <f t="shared" ref="E11:E43" si="0">$A$6/K11</f>
        <v>9.375</v>
      </c>
      <c r="F11" s="179"/>
      <c r="G11" s="178">
        <v>8</v>
      </c>
      <c r="H11" s="180"/>
      <c r="I11" s="181">
        <f t="shared" ref="I11:I20" si="1">G11*($I$9/$G$9)</f>
        <v>3200</v>
      </c>
      <c r="J11" s="181"/>
      <c r="K11" s="182">
        <f t="shared" ref="K11:K35" si="2">I11*$K$9</f>
        <v>44800</v>
      </c>
      <c r="L11" s="183"/>
      <c r="M11" s="184">
        <f t="shared" ref="M11:M42" si="3">K11*C11</f>
        <v>224000</v>
      </c>
      <c r="N11" s="185"/>
      <c r="O11" s="186">
        <f>(M11/$K$6)</f>
        <v>0.15453604691272851</v>
      </c>
      <c r="P11" s="187"/>
      <c r="Q11" s="188"/>
      <c r="R11" s="189"/>
      <c r="S11" s="40"/>
      <c r="V11" s="41"/>
    </row>
    <row r="12" spans="1:26" ht="14.25" customHeight="1">
      <c r="A12" s="42">
        <v>10</v>
      </c>
      <c r="B12" s="43">
        <v>1</v>
      </c>
      <c r="C12" s="44">
        <v>10</v>
      </c>
      <c r="D12" s="45"/>
      <c r="E12" s="46">
        <f t="shared" si="0"/>
        <v>75</v>
      </c>
      <c r="F12" s="24"/>
      <c r="G12" s="46">
        <v>1</v>
      </c>
      <c r="H12" s="15"/>
      <c r="I12" s="47">
        <f t="shared" si="1"/>
        <v>400</v>
      </c>
      <c r="J12" s="47"/>
      <c r="K12" s="28">
        <f t="shared" si="2"/>
        <v>5600</v>
      </c>
      <c r="L12" s="48"/>
      <c r="M12" s="49">
        <f t="shared" si="3"/>
        <v>56000</v>
      </c>
      <c r="N12" s="50"/>
      <c r="O12" s="51">
        <f t="shared" ref="O12:O23" si="4">(M12/$K$6)</f>
        <v>3.8634011728182129E-2</v>
      </c>
      <c r="P12" s="52"/>
      <c r="Q12" s="25"/>
      <c r="R12" s="9"/>
      <c r="S12" s="40"/>
      <c r="V12" s="41"/>
    </row>
    <row r="13" spans="1:26" ht="14.25" customHeight="1">
      <c r="A13" s="192" t="s">
        <v>54</v>
      </c>
      <c r="B13" s="43">
        <v>1</v>
      </c>
      <c r="C13" s="44">
        <v>10</v>
      </c>
      <c r="D13" s="45"/>
      <c r="E13" s="46">
        <f t="shared" ref="E13" si="5">$A$6/K13</f>
        <v>33.333333333333336</v>
      </c>
      <c r="F13" s="24"/>
      <c r="G13" s="46">
        <v>2.25</v>
      </c>
      <c r="H13" s="15"/>
      <c r="I13" s="47">
        <f t="shared" ref="I13" si="6">G13*($I$9/$G$9)</f>
        <v>900</v>
      </c>
      <c r="J13" s="47"/>
      <c r="K13" s="28">
        <f t="shared" ref="K13" si="7">I13*$K$9</f>
        <v>12600</v>
      </c>
      <c r="L13" s="48"/>
      <c r="M13" s="49">
        <f t="shared" ref="M13" si="8">K13*C13</f>
        <v>126000</v>
      </c>
      <c r="N13" s="50"/>
      <c r="O13" s="51">
        <f t="shared" ref="O13" si="9">(M13/$K$6)</f>
        <v>8.6926526388409794E-2</v>
      </c>
      <c r="P13" s="52"/>
      <c r="Q13" s="139"/>
      <c r="R13" s="9"/>
      <c r="S13" s="40"/>
      <c r="V13" s="41"/>
    </row>
    <row r="14" spans="1:26" ht="14.25" customHeight="1">
      <c r="A14" s="190" t="s">
        <v>49</v>
      </c>
      <c r="B14" s="43">
        <v>2</v>
      </c>
      <c r="C14" s="44">
        <v>10</v>
      </c>
      <c r="D14" s="45"/>
      <c r="E14" s="46">
        <f t="shared" si="0"/>
        <v>50</v>
      </c>
      <c r="F14" s="24"/>
      <c r="G14" s="46">
        <v>1.5</v>
      </c>
      <c r="H14" s="15"/>
      <c r="I14" s="47">
        <f t="shared" si="1"/>
        <v>600</v>
      </c>
      <c r="J14" s="47"/>
      <c r="K14" s="28">
        <f t="shared" si="2"/>
        <v>8400</v>
      </c>
      <c r="L14" s="48"/>
      <c r="M14" s="49">
        <f t="shared" si="3"/>
        <v>84000</v>
      </c>
      <c r="N14" s="50"/>
      <c r="O14" s="51">
        <f t="shared" si="4"/>
        <v>5.7951017592273196E-2</v>
      </c>
      <c r="P14" s="52"/>
      <c r="Q14" s="25"/>
      <c r="R14" s="9"/>
      <c r="S14" s="40"/>
      <c r="V14" s="41"/>
    </row>
    <row r="15" spans="1:26" ht="14.25" customHeight="1">
      <c r="A15" s="143">
        <v>20</v>
      </c>
      <c r="B15" s="144">
        <v>1</v>
      </c>
      <c r="C15" s="145">
        <v>20</v>
      </c>
      <c r="D15" s="146"/>
      <c r="E15" s="147">
        <f t="shared" si="0"/>
        <v>100</v>
      </c>
      <c r="F15" s="148"/>
      <c r="G15" s="147">
        <v>0.75</v>
      </c>
      <c r="H15" s="149"/>
      <c r="I15" s="150">
        <f t="shared" si="1"/>
        <v>300</v>
      </c>
      <c r="J15" s="150"/>
      <c r="K15" s="151">
        <f t="shared" si="2"/>
        <v>4200</v>
      </c>
      <c r="L15" s="152"/>
      <c r="M15" s="153">
        <f t="shared" si="3"/>
        <v>84000</v>
      </c>
      <c r="N15" s="154"/>
      <c r="O15" s="155">
        <f t="shared" si="4"/>
        <v>5.7951017592273196E-2</v>
      </c>
      <c r="P15" s="156"/>
      <c r="Q15" s="149"/>
      <c r="R15" s="157"/>
      <c r="S15" s="40"/>
      <c r="V15" s="41"/>
    </row>
    <row r="16" spans="1:26" ht="14.25" customHeight="1">
      <c r="A16" s="143" t="s">
        <v>39</v>
      </c>
      <c r="B16" s="144">
        <v>2</v>
      </c>
      <c r="C16" s="145">
        <v>20</v>
      </c>
      <c r="D16" s="146"/>
      <c r="E16" s="147">
        <f t="shared" si="0"/>
        <v>75</v>
      </c>
      <c r="F16" s="148"/>
      <c r="G16" s="147">
        <v>1</v>
      </c>
      <c r="H16" s="149"/>
      <c r="I16" s="150">
        <f t="shared" si="1"/>
        <v>400</v>
      </c>
      <c r="J16" s="150"/>
      <c r="K16" s="151">
        <f t="shared" si="2"/>
        <v>5600</v>
      </c>
      <c r="L16" s="152"/>
      <c r="M16" s="153">
        <f t="shared" si="3"/>
        <v>112000</v>
      </c>
      <c r="N16" s="154"/>
      <c r="O16" s="155">
        <f t="shared" si="4"/>
        <v>7.7268023456364257E-2</v>
      </c>
      <c r="P16" s="156"/>
      <c r="Q16" s="149"/>
      <c r="R16" s="157"/>
      <c r="S16" s="40"/>
      <c r="V16" s="41"/>
    </row>
    <row r="17" spans="1:22" ht="14.25" customHeight="1">
      <c r="A17" s="194" t="s">
        <v>59</v>
      </c>
      <c r="B17" s="144">
        <v>1</v>
      </c>
      <c r="C17" s="145">
        <v>20</v>
      </c>
      <c r="D17" s="146"/>
      <c r="E17" s="147">
        <f t="shared" si="0"/>
        <v>75</v>
      </c>
      <c r="F17" s="148"/>
      <c r="G17" s="147">
        <v>1</v>
      </c>
      <c r="H17" s="149"/>
      <c r="I17" s="150">
        <f t="shared" si="1"/>
        <v>400</v>
      </c>
      <c r="J17" s="150"/>
      <c r="K17" s="151">
        <f t="shared" si="2"/>
        <v>5600</v>
      </c>
      <c r="L17" s="152"/>
      <c r="M17" s="153">
        <f t="shared" si="3"/>
        <v>112000</v>
      </c>
      <c r="N17" s="154"/>
      <c r="O17" s="155">
        <f t="shared" si="4"/>
        <v>7.7268023456364257E-2</v>
      </c>
      <c r="P17" s="156"/>
      <c r="Q17" s="149"/>
      <c r="R17" s="157"/>
      <c r="S17" s="40"/>
      <c r="V17" s="41"/>
    </row>
    <row r="18" spans="1:22" ht="14.25" customHeight="1">
      <c r="A18" s="42">
        <v>25</v>
      </c>
      <c r="B18" s="43">
        <v>1</v>
      </c>
      <c r="C18" s="44">
        <v>25</v>
      </c>
      <c r="D18" s="45"/>
      <c r="E18" s="46">
        <f t="shared" si="0"/>
        <v>150</v>
      </c>
      <c r="F18" s="24"/>
      <c r="G18" s="46">
        <v>0.5</v>
      </c>
      <c r="H18" s="15"/>
      <c r="I18" s="47">
        <f t="shared" si="1"/>
        <v>200</v>
      </c>
      <c r="J18" s="47"/>
      <c r="K18" s="28">
        <f t="shared" si="2"/>
        <v>2800</v>
      </c>
      <c r="L18" s="48"/>
      <c r="M18" s="49">
        <f t="shared" si="3"/>
        <v>70000</v>
      </c>
      <c r="N18" s="50"/>
      <c r="O18" s="51">
        <f t="shared" si="4"/>
        <v>4.8292514660227666E-2</v>
      </c>
      <c r="P18" s="52"/>
      <c r="Q18" s="25"/>
      <c r="R18" s="9"/>
      <c r="S18" s="40"/>
      <c r="V18" s="41"/>
    </row>
    <row r="19" spans="1:22" ht="14.25" customHeight="1">
      <c r="A19" s="42" t="s">
        <v>60</v>
      </c>
      <c r="B19" s="43">
        <v>2</v>
      </c>
      <c r="C19" s="44">
        <v>25</v>
      </c>
      <c r="D19" s="45"/>
      <c r="E19" s="46">
        <f t="shared" si="0"/>
        <v>150</v>
      </c>
      <c r="F19" s="24"/>
      <c r="G19" s="46">
        <v>0.5</v>
      </c>
      <c r="H19" s="15"/>
      <c r="I19" s="47">
        <f t="shared" si="1"/>
        <v>200</v>
      </c>
      <c r="J19" s="47"/>
      <c r="K19" s="28">
        <f t="shared" si="2"/>
        <v>2800</v>
      </c>
      <c r="L19" s="48"/>
      <c r="M19" s="49">
        <f t="shared" si="3"/>
        <v>70000</v>
      </c>
      <c r="N19" s="50"/>
      <c r="O19" s="51">
        <f t="shared" si="4"/>
        <v>4.8292514660227666E-2</v>
      </c>
      <c r="P19" s="52"/>
      <c r="Q19" s="25"/>
      <c r="R19" s="53" t="s">
        <v>25</v>
      </c>
      <c r="S19" s="40"/>
      <c r="V19" s="41"/>
    </row>
    <row r="20" spans="1:22" ht="14.25" customHeight="1">
      <c r="A20" s="192" t="s">
        <v>55</v>
      </c>
      <c r="B20" s="43">
        <v>1</v>
      </c>
      <c r="C20" s="44">
        <v>25</v>
      </c>
      <c r="D20" s="45"/>
      <c r="E20" s="46">
        <f t="shared" si="0"/>
        <v>100</v>
      </c>
      <c r="F20" s="24"/>
      <c r="G20" s="46">
        <v>0.75</v>
      </c>
      <c r="H20" s="15"/>
      <c r="I20" s="47">
        <f t="shared" si="1"/>
        <v>300</v>
      </c>
      <c r="J20" s="47"/>
      <c r="K20" s="28">
        <f t="shared" si="2"/>
        <v>4200</v>
      </c>
      <c r="L20" s="48"/>
      <c r="M20" s="49">
        <f t="shared" si="3"/>
        <v>105000</v>
      </c>
      <c r="N20" s="50"/>
      <c r="O20" s="51">
        <f t="shared" si="4"/>
        <v>7.2438771990341502E-2</v>
      </c>
      <c r="P20" s="52"/>
      <c r="Q20" s="25"/>
      <c r="R20" s="53">
        <f>SUM(O11:O20)</f>
        <v>0.71955846843739213</v>
      </c>
      <c r="S20" s="40"/>
      <c r="V20" s="41"/>
    </row>
    <row r="21" spans="1:22" ht="14.25" customHeight="1">
      <c r="A21" s="143">
        <v>50</v>
      </c>
      <c r="B21" s="144">
        <v>1</v>
      </c>
      <c r="C21" s="145">
        <v>50</v>
      </c>
      <c r="D21" s="146"/>
      <c r="E21" s="147">
        <f t="shared" si="0"/>
        <v>857.14285714285711</v>
      </c>
      <c r="F21" s="148"/>
      <c r="G21" s="147" t="s">
        <v>0</v>
      </c>
      <c r="H21" s="149"/>
      <c r="I21" s="150">
        <v>35</v>
      </c>
      <c r="J21" s="150"/>
      <c r="K21" s="151">
        <f t="shared" si="2"/>
        <v>490</v>
      </c>
      <c r="L21" s="152"/>
      <c r="M21" s="153">
        <f t="shared" si="3"/>
        <v>24500</v>
      </c>
      <c r="N21" s="154"/>
      <c r="O21" s="155">
        <f t="shared" si="4"/>
        <v>1.6902380131079683E-2</v>
      </c>
      <c r="P21" s="156"/>
      <c r="Q21" s="149"/>
      <c r="R21" s="157"/>
      <c r="S21" s="54"/>
      <c r="V21" s="41"/>
    </row>
    <row r="22" spans="1:22" ht="14.25" customHeight="1">
      <c r="A22" s="191" t="s">
        <v>50</v>
      </c>
      <c r="B22" s="144">
        <v>1</v>
      </c>
      <c r="C22" s="145">
        <v>50</v>
      </c>
      <c r="D22" s="146"/>
      <c r="E22" s="147">
        <f t="shared" si="0"/>
        <v>882.35294117647061</v>
      </c>
      <c r="F22" s="148"/>
      <c r="G22" s="147" t="s">
        <v>0</v>
      </c>
      <c r="H22" s="149"/>
      <c r="I22" s="150">
        <v>34</v>
      </c>
      <c r="J22" s="150"/>
      <c r="K22" s="151">
        <f t="shared" si="2"/>
        <v>476</v>
      </c>
      <c r="L22" s="152"/>
      <c r="M22" s="153">
        <f t="shared" si="3"/>
        <v>23800</v>
      </c>
      <c r="N22" s="154"/>
      <c r="O22" s="155">
        <f t="shared" si="4"/>
        <v>1.6419454984477406E-2</v>
      </c>
      <c r="P22" s="156"/>
      <c r="Q22" s="149"/>
      <c r="R22" s="157"/>
      <c r="S22" s="54"/>
      <c r="V22" s="41"/>
    </row>
    <row r="23" spans="1:22" ht="14.25" customHeight="1">
      <c r="A23" s="143" t="s">
        <v>56</v>
      </c>
      <c r="B23" s="144">
        <v>5</v>
      </c>
      <c r="C23" s="145">
        <v>50</v>
      </c>
      <c r="D23" s="146"/>
      <c r="E23" s="147">
        <f t="shared" si="0"/>
        <v>600</v>
      </c>
      <c r="F23" s="148"/>
      <c r="G23" s="147" t="s">
        <v>0</v>
      </c>
      <c r="H23" s="149"/>
      <c r="I23" s="150">
        <v>50</v>
      </c>
      <c r="J23" s="150"/>
      <c r="K23" s="151">
        <f t="shared" si="2"/>
        <v>700</v>
      </c>
      <c r="L23" s="152"/>
      <c r="M23" s="153">
        <f t="shared" si="3"/>
        <v>35000</v>
      </c>
      <c r="N23" s="154"/>
      <c r="O23" s="155">
        <f t="shared" si="4"/>
        <v>2.4146257330113833E-2</v>
      </c>
      <c r="P23" s="156"/>
      <c r="Q23" s="149"/>
      <c r="R23" s="157"/>
      <c r="S23" s="54"/>
      <c r="V23" s="41"/>
    </row>
    <row r="24" spans="1:22" ht="14.25" customHeight="1">
      <c r="A24" s="143" t="s">
        <v>48</v>
      </c>
      <c r="B24" s="144">
        <v>2</v>
      </c>
      <c r="C24" s="145">
        <v>50</v>
      </c>
      <c r="D24" s="146"/>
      <c r="E24" s="147">
        <f t="shared" si="0"/>
        <v>250</v>
      </c>
      <c r="F24" s="148"/>
      <c r="G24" s="147" t="s">
        <v>0</v>
      </c>
      <c r="H24" s="149"/>
      <c r="I24" s="150">
        <v>120</v>
      </c>
      <c r="J24" s="150"/>
      <c r="K24" s="151">
        <f t="shared" si="2"/>
        <v>1680</v>
      </c>
      <c r="L24" s="152"/>
      <c r="M24" s="153">
        <f t="shared" si="3"/>
        <v>84000</v>
      </c>
      <c r="N24" s="154"/>
      <c r="O24" s="155">
        <f t="shared" ref="O24:O40" si="10">(M24/$K$6)</f>
        <v>5.7951017592273196E-2</v>
      </c>
      <c r="P24" s="156"/>
      <c r="Q24" s="149"/>
      <c r="R24" s="157"/>
      <c r="S24" s="40"/>
      <c r="V24" s="41"/>
    </row>
    <row r="25" spans="1:22" ht="14.25" customHeight="1">
      <c r="A25" s="194" t="s">
        <v>61</v>
      </c>
      <c r="B25" s="144">
        <v>1</v>
      </c>
      <c r="C25" s="145">
        <v>50</v>
      </c>
      <c r="D25" s="146"/>
      <c r="E25" s="147">
        <f t="shared" si="0"/>
        <v>600</v>
      </c>
      <c r="F25" s="148"/>
      <c r="G25" s="147" t="s">
        <v>0</v>
      </c>
      <c r="H25" s="149"/>
      <c r="I25" s="150">
        <v>50</v>
      </c>
      <c r="J25" s="150"/>
      <c r="K25" s="151">
        <f t="shared" si="2"/>
        <v>700</v>
      </c>
      <c r="L25" s="152"/>
      <c r="M25" s="153">
        <f t="shared" si="3"/>
        <v>35000</v>
      </c>
      <c r="N25" s="154"/>
      <c r="O25" s="155">
        <f t="shared" si="10"/>
        <v>2.4146257330113833E-2</v>
      </c>
      <c r="P25" s="156"/>
      <c r="Q25" s="149"/>
      <c r="R25" s="157"/>
      <c r="S25" s="40"/>
      <c r="V25" s="41"/>
    </row>
    <row r="26" spans="1:22" ht="14.25" customHeight="1">
      <c r="A26" s="42">
        <v>100</v>
      </c>
      <c r="B26" s="43">
        <v>1</v>
      </c>
      <c r="C26" s="44">
        <v>100</v>
      </c>
      <c r="D26" s="45"/>
      <c r="E26" s="46">
        <f t="shared" si="0"/>
        <v>10000</v>
      </c>
      <c r="F26" s="24"/>
      <c r="G26" s="46" t="s">
        <v>0</v>
      </c>
      <c r="H26" s="15"/>
      <c r="I26" s="47">
        <v>3</v>
      </c>
      <c r="J26" s="47"/>
      <c r="K26" s="28">
        <f t="shared" si="2"/>
        <v>42</v>
      </c>
      <c r="L26" s="48"/>
      <c r="M26" s="49">
        <f t="shared" si="3"/>
        <v>4200</v>
      </c>
      <c r="N26" s="50"/>
      <c r="O26" s="51">
        <f t="shared" si="10"/>
        <v>2.8975508796136597E-3</v>
      </c>
      <c r="P26" s="52"/>
      <c r="Q26" s="25"/>
      <c r="R26" s="9"/>
      <c r="S26" s="40"/>
      <c r="V26" s="41"/>
    </row>
    <row r="27" spans="1:22" ht="14.25" customHeight="1">
      <c r="A27" s="190" t="s">
        <v>53</v>
      </c>
      <c r="B27" s="43">
        <v>2</v>
      </c>
      <c r="C27" s="44">
        <v>100</v>
      </c>
      <c r="D27" s="45"/>
      <c r="E27" s="46">
        <f t="shared" si="0"/>
        <v>10000</v>
      </c>
      <c r="F27" s="24"/>
      <c r="G27" s="46" t="s">
        <v>0</v>
      </c>
      <c r="H27" s="15"/>
      <c r="I27" s="47">
        <v>3</v>
      </c>
      <c r="J27" s="47"/>
      <c r="K27" s="28">
        <f t="shared" si="2"/>
        <v>42</v>
      </c>
      <c r="L27" s="48"/>
      <c r="M27" s="49">
        <f t="shared" si="3"/>
        <v>4200</v>
      </c>
      <c r="N27" s="50"/>
      <c r="O27" s="51">
        <f t="shared" si="10"/>
        <v>2.8975508796136597E-3</v>
      </c>
      <c r="P27" s="52"/>
      <c r="Q27" s="141"/>
      <c r="R27" s="9"/>
      <c r="S27" s="40"/>
      <c r="V27" s="41"/>
    </row>
    <row r="28" spans="1:22" ht="14.25" customHeight="1">
      <c r="A28" s="192" t="s">
        <v>57</v>
      </c>
      <c r="B28" s="43">
        <v>1</v>
      </c>
      <c r="C28" s="44">
        <v>100</v>
      </c>
      <c r="D28" s="45"/>
      <c r="E28" s="46">
        <f t="shared" si="0"/>
        <v>10000</v>
      </c>
      <c r="F28" s="24"/>
      <c r="G28" s="46" t="s">
        <v>0</v>
      </c>
      <c r="H28" s="15"/>
      <c r="I28" s="47">
        <v>3</v>
      </c>
      <c r="J28" s="47"/>
      <c r="K28" s="28">
        <f t="shared" si="2"/>
        <v>42</v>
      </c>
      <c r="L28" s="48"/>
      <c r="M28" s="49">
        <f t="shared" si="3"/>
        <v>4200</v>
      </c>
      <c r="N28" s="50"/>
      <c r="O28" s="51">
        <f t="shared" si="10"/>
        <v>2.8975508796136597E-3</v>
      </c>
      <c r="P28" s="52"/>
      <c r="Q28" s="25"/>
      <c r="R28" s="53"/>
      <c r="S28" s="40"/>
      <c r="V28" s="41"/>
    </row>
    <row r="29" spans="1:22" ht="14.25" customHeight="1">
      <c r="A29" s="42" t="s">
        <v>41</v>
      </c>
      <c r="B29" s="43">
        <v>1</v>
      </c>
      <c r="C29" s="44">
        <v>100</v>
      </c>
      <c r="D29" s="45"/>
      <c r="E29" s="46">
        <f t="shared" si="0"/>
        <v>3333.3333333333335</v>
      </c>
      <c r="F29" s="24"/>
      <c r="G29" s="46" t="s">
        <v>0</v>
      </c>
      <c r="H29" s="15"/>
      <c r="I29" s="47">
        <v>9</v>
      </c>
      <c r="J29" s="47"/>
      <c r="K29" s="28">
        <f t="shared" si="2"/>
        <v>126</v>
      </c>
      <c r="L29" s="48"/>
      <c r="M29" s="49">
        <f t="shared" si="3"/>
        <v>12600</v>
      </c>
      <c r="N29" s="50"/>
      <c r="O29" s="51">
        <f t="shared" si="10"/>
        <v>8.6926526388409805E-3</v>
      </c>
      <c r="P29" s="52"/>
      <c r="Q29" s="25"/>
      <c r="R29" s="53" t="s">
        <v>24</v>
      </c>
      <c r="S29" s="40"/>
      <c r="V29" s="41"/>
    </row>
    <row r="30" spans="1:22" ht="14.25" customHeight="1">
      <c r="A30" s="131" t="s">
        <v>47</v>
      </c>
      <c r="B30" s="43">
        <v>1</v>
      </c>
      <c r="C30" s="44">
        <v>100</v>
      </c>
      <c r="D30" s="45"/>
      <c r="E30" s="46">
        <f t="shared" si="0"/>
        <v>1200</v>
      </c>
      <c r="F30" s="24"/>
      <c r="G30" s="46" t="s">
        <v>0</v>
      </c>
      <c r="H30" s="15"/>
      <c r="I30" s="47">
        <v>25</v>
      </c>
      <c r="J30" s="47"/>
      <c r="K30" s="28">
        <f t="shared" si="2"/>
        <v>350</v>
      </c>
      <c r="L30" s="48"/>
      <c r="M30" s="49">
        <f t="shared" si="3"/>
        <v>35000</v>
      </c>
      <c r="N30" s="50"/>
      <c r="O30" s="51">
        <f t="shared" si="10"/>
        <v>2.4146257330113833E-2</v>
      </c>
      <c r="P30" s="52"/>
      <c r="Q30" s="25"/>
      <c r="R30" s="55">
        <f>SUM(O21:O30)</f>
        <v>0.18109692997585372</v>
      </c>
      <c r="S30" s="40"/>
      <c r="V30" s="41"/>
    </row>
    <row r="31" spans="1:22" ht="14.25" customHeight="1">
      <c r="A31" s="143">
        <v>500</v>
      </c>
      <c r="B31" s="144">
        <v>1</v>
      </c>
      <c r="C31" s="145">
        <v>500</v>
      </c>
      <c r="D31" s="146"/>
      <c r="E31" s="147">
        <f t="shared" si="0"/>
        <v>30000</v>
      </c>
      <c r="F31" s="148"/>
      <c r="G31" s="147" t="s">
        <v>0</v>
      </c>
      <c r="H31" s="149"/>
      <c r="I31" s="150">
        <v>1</v>
      </c>
      <c r="J31" s="150"/>
      <c r="K31" s="151">
        <f t="shared" si="2"/>
        <v>14</v>
      </c>
      <c r="L31" s="152" t="s">
        <v>31</v>
      </c>
      <c r="M31" s="153">
        <f t="shared" si="3"/>
        <v>7000</v>
      </c>
      <c r="N31" s="154"/>
      <c r="O31" s="155">
        <f t="shared" si="10"/>
        <v>4.8292514660227661E-3</v>
      </c>
      <c r="P31" s="156"/>
      <c r="Q31" s="149"/>
      <c r="R31" s="157"/>
      <c r="S31" s="40"/>
      <c r="V31" s="41"/>
    </row>
    <row r="32" spans="1:22" ht="14.25" customHeight="1">
      <c r="A32" s="143" t="s">
        <v>40</v>
      </c>
      <c r="B32" s="158">
        <v>20</v>
      </c>
      <c r="C32" s="145">
        <v>500</v>
      </c>
      <c r="D32" s="146"/>
      <c r="E32" s="147">
        <f t="shared" si="0"/>
        <v>30000</v>
      </c>
      <c r="F32" s="148"/>
      <c r="G32" s="147" t="s">
        <v>0</v>
      </c>
      <c r="H32" s="149"/>
      <c r="I32" s="150">
        <v>1</v>
      </c>
      <c r="J32" s="150"/>
      <c r="K32" s="151">
        <f t="shared" si="2"/>
        <v>14</v>
      </c>
      <c r="L32" s="152" t="s">
        <v>31</v>
      </c>
      <c r="M32" s="153">
        <f t="shared" ref="M32:M34" si="11">K32*C32</f>
        <v>7000</v>
      </c>
      <c r="N32" s="154"/>
      <c r="O32" s="155">
        <f t="shared" ref="O32:O34" si="12">(M32/$K$6)</f>
        <v>4.8292514660227661E-3</v>
      </c>
      <c r="P32" s="156"/>
      <c r="Q32" s="149"/>
      <c r="R32" s="157"/>
      <c r="S32" s="40"/>
      <c r="V32" s="41"/>
    </row>
    <row r="33" spans="1:22" ht="14.25" customHeight="1">
      <c r="A33" s="193" t="s">
        <v>58</v>
      </c>
      <c r="B33" s="144">
        <v>1</v>
      </c>
      <c r="C33" s="145">
        <v>500</v>
      </c>
      <c r="D33" s="146"/>
      <c r="E33" s="147">
        <f t="shared" si="0"/>
        <v>30000</v>
      </c>
      <c r="F33" s="148"/>
      <c r="G33" s="147" t="s">
        <v>0</v>
      </c>
      <c r="H33" s="149"/>
      <c r="I33" s="150">
        <v>1</v>
      </c>
      <c r="J33" s="150"/>
      <c r="K33" s="151">
        <f t="shared" si="2"/>
        <v>14</v>
      </c>
      <c r="L33" s="152" t="s">
        <v>31</v>
      </c>
      <c r="M33" s="153">
        <f t="shared" si="11"/>
        <v>7000</v>
      </c>
      <c r="N33" s="154"/>
      <c r="O33" s="155">
        <f t="shared" si="12"/>
        <v>4.8292514660227661E-3</v>
      </c>
      <c r="P33" s="156"/>
      <c r="Q33" s="149"/>
      <c r="R33" s="157"/>
      <c r="S33" s="40"/>
      <c r="V33" s="41"/>
    </row>
    <row r="34" spans="1:22" ht="14.25" customHeight="1">
      <c r="A34" s="143" t="s">
        <v>46</v>
      </c>
      <c r="B34" s="144">
        <v>1</v>
      </c>
      <c r="C34" s="145">
        <v>500</v>
      </c>
      <c r="D34" s="146"/>
      <c r="E34" s="147">
        <f t="shared" si="0"/>
        <v>15000</v>
      </c>
      <c r="F34" s="148"/>
      <c r="G34" s="147" t="s">
        <v>0</v>
      </c>
      <c r="H34" s="149"/>
      <c r="I34" s="150">
        <v>2</v>
      </c>
      <c r="J34" s="150"/>
      <c r="K34" s="151">
        <f t="shared" si="2"/>
        <v>28</v>
      </c>
      <c r="L34" s="152" t="s">
        <v>31</v>
      </c>
      <c r="M34" s="153">
        <f t="shared" si="11"/>
        <v>14000</v>
      </c>
      <c r="N34" s="154"/>
      <c r="O34" s="155">
        <f t="shared" si="12"/>
        <v>9.6585029320455321E-3</v>
      </c>
      <c r="P34" s="156"/>
      <c r="Q34" s="149"/>
      <c r="R34" s="157"/>
      <c r="S34" s="40"/>
      <c r="V34" s="41"/>
    </row>
    <row r="35" spans="1:22" ht="14.25" customHeight="1">
      <c r="A35" s="194" t="s">
        <v>62</v>
      </c>
      <c r="B35" s="144">
        <v>1</v>
      </c>
      <c r="C35" s="145">
        <v>500</v>
      </c>
      <c r="D35" s="146"/>
      <c r="E35" s="147">
        <f t="shared" si="0"/>
        <v>15000</v>
      </c>
      <c r="F35" s="148"/>
      <c r="G35" s="147" t="s">
        <v>0</v>
      </c>
      <c r="H35" s="149"/>
      <c r="I35" s="150">
        <v>2</v>
      </c>
      <c r="J35" s="150"/>
      <c r="K35" s="151">
        <f t="shared" si="2"/>
        <v>28</v>
      </c>
      <c r="L35" s="152" t="s">
        <v>31</v>
      </c>
      <c r="M35" s="153">
        <f t="shared" si="3"/>
        <v>14000</v>
      </c>
      <c r="N35" s="154"/>
      <c r="O35" s="155">
        <f t="shared" si="10"/>
        <v>9.6585029320455321E-3</v>
      </c>
      <c r="P35" s="156"/>
      <c r="Q35" s="149"/>
      <c r="R35" s="157"/>
      <c r="S35" s="40"/>
      <c r="V35" s="41"/>
    </row>
    <row r="36" spans="1:22" ht="14.25" customHeight="1">
      <c r="A36" s="42">
        <v>1000</v>
      </c>
      <c r="B36" s="43">
        <v>1</v>
      </c>
      <c r="C36" s="44">
        <v>1000</v>
      </c>
      <c r="D36" s="45"/>
      <c r="E36" s="46">
        <f t="shared" si="0"/>
        <v>210000</v>
      </c>
      <c r="F36" s="24"/>
      <c r="G36" s="46" t="s">
        <v>0</v>
      </c>
      <c r="H36" s="15"/>
      <c r="I36" s="47" t="s">
        <v>0</v>
      </c>
      <c r="J36" s="47"/>
      <c r="K36" s="28">
        <v>2</v>
      </c>
      <c r="L36" s="48" t="s">
        <v>31</v>
      </c>
      <c r="M36" s="49">
        <f t="shared" si="3"/>
        <v>2000</v>
      </c>
      <c r="N36" s="50"/>
      <c r="O36" s="51">
        <f t="shared" si="10"/>
        <v>1.3797861331493618E-3</v>
      </c>
      <c r="P36" s="52"/>
      <c r="Q36" s="25"/>
      <c r="R36" s="9"/>
      <c r="S36" s="40"/>
      <c r="V36" s="41"/>
    </row>
    <row r="37" spans="1:22" ht="14.25" customHeight="1">
      <c r="A37" s="42" t="s">
        <v>52</v>
      </c>
      <c r="B37" s="43">
        <v>19</v>
      </c>
      <c r="C37" s="44">
        <v>1000</v>
      </c>
      <c r="D37" s="45"/>
      <c r="E37" s="46">
        <f t="shared" si="0"/>
        <v>84000</v>
      </c>
      <c r="F37" s="24"/>
      <c r="G37" s="46" t="s">
        <v>0</v>
      </c>
      <c r="H37" s="15"/>
      <c r="I37" s="47" t="s">
        <v>0</v>
      </c>
      <c r="J37" s="47"/>
      <c r="K37" s="28">
        <v>5</v>
      </c>
      <c r="L37" s="48" t="s">
        <v>31</v>
      </c>
      <c r="M37" s="49">
        <f t="shared" si="3"/>
        <v>5000</v>
      </c>
      <c r="N37" s="50"/>
      <c r="O37" s="51">
        <f t="shared" si="10"/>
        <v>3.4494653328734047E-3</v>
      </c>
      <c r="P37" s="52"/>
      <c r="Q37" s="25"/>
      <c r="R37" s="9"/>
      <c r="S37" s="40"/>
      <c r="V37" s="41"/>
    </row>
    <row r="38" spans="1:22" ht="14.25" customHeight="1">
      <c r="A38" s="195" t="s">
        <v>63</v>
      </c>
      <c r="B38" s="43">
        <v>1</v>
      </c>
      <c r="C38" s="44">
        <v>1000</v>
      </c>
      <c r="D38" s="45"/>
      <c r="E38" s="46">
        <f t="shared" si="0"/>
        <v>84000</v>
      </c>
      <c r="F38" s="24"/>
      <c r="G38" s="46" t="s">
        <v>0</v>
      </c>
      <c r="H38" s="15"/>
      <c r="I38" s="47" t="s">
        <v>0</v>
      </c>
      <c r="J38" s="47"/>
      <c r="K38" s="28">
        <v>5</v>
      </c>
      <c r="L38" s="48" t="s">
        <v>31</v>
      </c>
      <c r="M38" s="49">
        <f t="shared" si="3"/>
        <v>5000</v>
      </c>
      <c r="N38" s="50"/>
      <c r="O38" s="51">
        <f t="shared" si="10"/>
        <v>3.4494653328734047E-3</v>
      </c>
      <c r="P38" s="52"/>
      <c r="Q38" s="25"/>
      <c r="R38" s="53"/>
      <c r="S38" s="40"/>
      <c r="V38" s="41"/>
    </row>
    <row r="39" spans="1:22" ht="14.25" customHeight="1">
      <c r="A39" s="42" t="s">
        <v>51</v>
      </c>
      <c r="B39" s="56">
        <v>20</v>
      </c>
      <c r="C39" s="44">
        <v>1000</v>
      </c>
      <c r="D39" s="45"/>
      <c r="E39" s="46">
        <f t="shared" si="0"/>
        <v>140000</v>
      </c>
      <c r="F39" s="24"/>
      <c r="G39" s="46" t="s">
        <v>0</v>
      </c>
      <c r="H39" s="15"/>
      <c r="I39" s="47" t="s">
        <v>0</v>
      </c>
      <c r="J39" s="47"/>
      <c r="K39" s="28">
        <v>3</v>
      </c>
      <c r="L39" s="48" t="s">
        <v>31</v>
      </c>
      <c r="M39" s="49">
        <f t="shared" si="3"/>
        <v>3000</v>
      </c>
      <c r="N39" s="50"/>
      <c r="O39" s="51">
        <f t="shared" si="10"/>
        <v>2.0696791997240429E-3</v>
      </c>
      <c r="P39" s="52"/>
      <c r="Q39" s="25"/>
      <c r="R39" s="53" t="s">
        <v>33</v>
      </c>
      <c r="S39" s="40"/>
      <c r="T39" s="196">
        <f>SUM(+K14+K22+K27+K37)/K41*100</f>
        <v>8.8029280612446232</v>
      </c>
      <c r="U39" s="196" t="s">
        <v>64</v>
      </c>
      <c r="V39" s="203" t="s">
        <v>65</v>
      </c>
    </row>
    <row r="40" spans="1:22" ht="14.25" customHeight="1" thickBot="1">
      <c r="A40" s="159">
        <v>20000</v>
      </c>
      <c r="B40" s="160">
        <v>1</v>
      </c>
      <c r="C40" s="161">
        <v>20000</v>
      </c>
      <c r="D40" s="162"/>
      <c r="E40" s="163">
        <f t="shared" si="0"/>
        <v>140000</v>
      </c>
      <c r="F40" s="164"/>
      <c r="G40" s="163" t="s">
        <v>0</v>
      </c>
      <c r="H40" s="165"/>
      <c r="I40" s="166" t="s">
        <v>0</v>
      </c>
      <c r="J40" s="166"/>
      <c r="K40" s="167">
        <v>3</v>
      </c>
      <c r="L40" s="168" t="s">
        <v>31</v>
      </c>
      <c r="M40" s="169">
        <f t="shared" si="3"/>
        <v>60000</v>
      </c>
      <c r="N40" s="170"/>
      <c r="O40" s="171">
        <f t="shared" si="10"/>
        <v>4.1393583994480856E-2</v>
      </c>
      <c r="P40" s="172"/>
      <c r="Q40" s="165"/>
      <c r="R40" s="173">
        <f>SUM(O31:O40)</f>
        <v>8.5546740255260434E-2</v>
      </c>
      <c r="S40" s="40"/>
      <c r="T40" s="197">
        <f>SUM(+K13+K20+K23+K28+K33)/K41*100</f>
        <v>17.319758494139929</v>
      </c>
      <c r="U40" s="197" t="s">
        <v>64</v>
      </c>
      <c r="V40" s="202" t="s">
        <v>65</v>
      </c>
    </row>
    <row r="41" spans="1:22" ht="14.25" customHeight="1" thickTop="1">
      <c r="A41" s="21"/>
      <c r="B41" s="4"/>
      <c r="C41" s="24" t="s">
        <v>38</v>
      </c>
      <c r="D41" s="14"/>
      <c r="E41" s="57">
        <f t="shared" si="0"/>
        <v>4.1434828933349115</v>
      </c>
      <c r="F41" s="24"/>
      <c r="G41" s="46">
        <f>SUM(G11:G40)</f>
        <v>17.25</v>
      </c>
      <c r="H41" s="28"/>
      <c r="I41" s="47">
        <f>SUM(I11:I40)</f>
        <v>7239</v>
      </c>
      <c r="J41" s="47"/>
      <c r="K41" s="28">
        <f>SUM(K11:K40)</f>
        <v>101364</v>
      </c>
      <c r="L41" s="48"/>
      <c r="M41" s="49">
        <f>SUM(M11:M40)</f>
        <v>1429500</v>
      </c>
      <c r="N41" s="50"/>
      <c r="O41" s="51">
        <f>SUM(O11:O40)</f>
        <v>0.98620213866850626</v>
      </c>
      <c r="P41" s="52" t="s">
        <v>16</v>
      </c>
      <c r="Q41" s="6"/>
      <c r="R41" s="53">
        <f>R20+R30+R40</f>
        <v>0.98620213866850626</v>
      </c>
      <c r="T41" s="198">
        <f>SUM(+K17+K19+K25+K29+K35+K38)/K41*100</f>
        <v>9.1344066927114156</v>
      </c>
      <c r="U41" s="198" t="s">
        <v>64</v>
      </c>
      <c r="V41" s="201" t="s">
        <v>65</v>
      </c>
    </row>
    <row r="42" spans="1:22" ht="14.25" customHeight="1" thickBot="1">
      <c r="A42" s="58" t="s">
        <v>37</v>
      </c>
      <c r="B42" s="59"/>
      <c r="C42" s="60">
        <f>C40</f>
        <v>20000</v>
      </c>
      <c r="D42" s="61"/>
      <c r="E42" s="62">
        <f t="shared" si="0"/>
        <v>420000</v>
      </c>
      <c r="F42" s="63"/>
      <c r="G42" s="62" t="s">
        <v>0</v>
      </c>
      <c r="H42" s="64"/>
      <c r="I42" s="65" t="s">
        <v>0</v>
      </c>
      <c r="J42" s="65"/>
      <c r="K42" s="64">
        <v>1</v>
      </c>
      <c r="L42" s="66"/>
      <c r="M42" s="67">
        <f t="shared" si="3"/>
        <v>20000</v>
      </c>
      <c r="N42" s="68"/>
      <c r="O42" s="69">
        <f t="shared" ref="O42" si="13">(M42/$K$6)</f>
        <v>1.3797861331493619E-2</v>
      </c>
      <c r="P42" s="70"/>
      <c r="Q42" s="71"/>
      <c r="R42" s="72">
        <f>O42</f>
        <v>1.3797861331493619E-2</v>
      </c>
      <c r="T42" s="199">
        <f>SUM(+K24+K30+K34)/K41*100</f>
        <v>2.0303066177341069</v>
      </c>
      <c r="U42" s="199" t="s">
        <v>64</v>
      </c>
      <c r="V42" s="200" t="s">
        <v>65</v>
      </c>
    </row>
    <row r="43" spans="1:22" ht="14.25" customHeight="1" thickTop="1">
      <c r="A43" s="21"/>
      <c r="B43" s="4"/>
      <c r="C43" s="24" t="s">
        <v>15</v>
      </c>
      <c r="D43" s="14"/>
      <c r="E43" s="57">
        <f t="shared" si="0"/>
        <v>4.1434420164751149</v>
      </c>
      <c r="F43" s="24"/>
      <c r="G43" s="46">
        <f>SUM(G41:G42)</f>
        <v>17.25</v>
      </c>
      <c r="H43" s="28"/>
      <c r="I43" s="47">
        <f>SUM(I41:I42)</f>
        <v>7239</v>
      </c>
      <c r="J43" s="47"/>
      <c r="K43" s="28">
        <f>SUM(K41:K42)</f>
        <v>101365</v>
      </c>
      <c r="L43" s="48"/>
      <c r="M43" s="49">
        <f>SUM(M41:M42)</f>
        <v>1449500</v>
      </c>
      <c r="N43" s="50"/>
      <c r="O43" s="51">
        <f>SUM(O41:O42)</f>
        <v>0.99999999999999989</v>
      </c>
      <c r="P43" s="52"/>
      <c r="Q43" s="6"/>
      <c r="R43" s="53">
        <f>SUM(R41:R42)</f>
        <v>0.99999999999999989</v>
      </c>
    </row>
    <row r="44" spans="1:22" s="39" customFormat="1" ht="14.25" customHeight="1">
      <c r="A44" s="21"/>
      <c r="B44" s="73"/>
      <c r="C44" s="74"/>
      <c r="D44" s="75"/>
      <c r="E44" s="76"/>
      <c r="F44" s="74"/>
      <c r="G44" s="76"/>
      <c r="H44" s="77"/>
      <c r="I44" s="78"/>
      <c r="J44" s="78"/>
      <c r="K44" s="78"/>
      <c r="L44" s="79"/>
      <c r="M44" s="80"/>
      <c r="N44" s="81"/>
      <c r="O44" s="82"/>
      <c r="P44" s="82"/>
      <c r="Q44" s="75"/>
      <c r="R44" s="83"/>
    </row>
    <row r="45" spans="1:22" s="39" customFormat="1" ht="14.25" customHeight="1">
      <c r="A45" s="142" t="s">
        <v>44</v>
      </c>
      <c r="B45" s="73"/>
      <c r="C45" s="74"/>
      <c r="D45" s="75"/>
      <c r="E45" s="213" t="s">
        <v>32</v>
      </c>
      <c r="F45" s="214"/>
      <c r="G45" s="214"/>
      <c r="H45" s="214"/>
      <c r="I45" s="214"/>
      <c r="J45" s="214"/>
      <c r="K45" s="215"/>
      <c r="L45" s="78"/>
      <c r="M45" s="78"/>
      <c r="N45" s="81"/>
      <c r="O45" s="82"/>
      <c r="P45" s="82"/>
      <c r="Q45" s="75"/>
      <c r="R45" s="83"/>
    </row>
    <row r="46" spans="1:22" s="39" customFormat="1" ht="14.25" customHeight="1">
      <c r="A46" s="84" t="s">
        <v>43</v>
      </c>
      <c r="B46" s="73"/>
      <c r="C46" s="74"/>
      <c r="D46" s="75"/>
      <c r="E46" s="86">
        <f>C11</f>
        <v>5</v>
      </c>
      <c r="F46" s="6" t="s">
        <v>17</v>
      </c>
      <c r="G46" s="87">
        <f>$A$6/SUM(K11:K11)</f>
        <v>9.375</v>
      </c>
      <c r="H46" s="88"/>
      <c r="I46" s="89">
        <v>50</v>
      </c>
      <c r="J46" s="6" t="s">
        <v>17</v>
      </c>
      <c r="K46" s="90">
        <f>$A$6/SUM(K21:K25)</f>
        <v>103.80622837370242</v>
      </c>
      <c r="L46" s="91"/>
      <c r="M46" s="92"/>
      <c r="N46" s="81"/>
      <c r="O46" s="82"/>
      <c r="P46" s="82"/>
      <c r="Q46" s="75"/>
      <c r="R46" s="83"/>
    </row>
    <row r="47" spans="1:22" s="39" customFormat="1" ht="14.25" customHeight="1">
      <c r="A47" s="85" t="s">
        <v>42</v>
      </c>
      <c r="B47" s="73"/>
      <c r="C47" s="74"/>
      <c r="D47" s="75"/>
      <c r="E47" s="86">
        <f>C12</f>
        <v>10</v>
      </c>
      <c r="F47" s="6" t="s">
        <v>17</v>
      </c>
      <c r="G47" s="87">
        <f>$A$6/SUM(K12:K14)</f>
        <v>15.789473684210526</v>
      </c>
      <c r="H47" s="88"/>
      <c r="I47" s="94">
        <v>100</v>
      </c>
      <c r="J47" s="91" t="s">
        <v>17</v>
      </c>
      <c r="K47" s="90">
        <f>$A$6/SUM(K26:K30)</f>
        <v>697.67441860465112</v>
      </c>
      <c r="L47" s="91"/>
      <c r="M47" s="92"/>
      <c r="N47" s="81"/>
      <c r="O47" s="82"/>
      <c r="P47" s="82"/>
      <c r="Q47" s="75"/>
      <c r="R47" s="83"/>
    </row>
    <row r="48" spans="1:22" s="39" customFormat="1" ht="14.25" customHeight="1">
      <c r="A48" s="93" t="s">
        <v>45</v>
      </c>
      <c r="B48" s="73"/>
      <c r="C48" s="74"/>
      <c r="D48" s="75"/>
      <c r="E48" s="86">
        <f>C15</f>
        <v>20</v>
      </c>
      <c r="F48" s="6" t="s">
        <v>17</v>
      </c>
      <c r="G48" s="87">
        <f>$A$6/SUM(K15:K17)</f>
        <v>27.272727272727273</v>
      </c>
      <c r="H48" s="88"/>
      <c r="I48" s="96">
        <v>500</v>
      </c>
      <c r="J48" s="91" t="s">
        <v>17</v>
      </c>
      <c r="K48" s="90">
        <f>$A$6/SUM(K31:K35)</f>
        <v>4285.7142857142853</v>
      </c>
      <c r="L48" s="91"/>
      <c r="M48" s="92"/>
      <c r="N48" s="81"/>
      <c r="O48" s="82"/>
      <c r="P48" s="82"/>
      <c r="Q48" s="75"/>
      <c r="R48" s="83"/>
    </row>
    <row r="49" spans="1:25" s="39" customFormat="1" ht="14.25" customHeight="1">
      <c r="A49" s="95"/>
      <c r="B49" s="73"/>
      <c r="C49" s="74"/>
      <c r="D49" s="75"/>
      <c r="E49" s="86">
        <v>25</v>
      </c>
      <c r="F49" s="6" t="s">
        <v>17</v>
      </c>
      <c r="G49" s="87">
        <f>$A$6/SUM(K18:K20)</f>
        <v>42.857142857142854</v>
      </c>
      <c r="H49" s="88"/>
      <c r="I49" s="94">
        <v>1000</v>
      </c>
      <c r="J49" s="91" t="s">
        <v>17</v>
      </c>
      <c r="K49" s="90">
        <f>$A$6/SUM(K36:K39)</f>
        <v>28000</v>
      </c>
      <c r="L49" s="91"/>
      <c r="M49" s="92"/>
      <c r="N49" s="81"/>
      <c r="O49" s="82"/>
      <c r="P49" s="82"/>
      <c r="Q49" s="75"/>
      <c r="R49" s="83"/>
    </row>
    <row r="50" spans="1:25" s="39" customFormat="1" ht="14.25" customHeight="1">
      <c r="A50" s="95"/>
      <c r="B50" s="73"/>
      <c r="C50" s="74"/>
      <c r="D50" s="75"/>
      <c r="E50" s="97"/>
      <c r="F50" s="98"/>
      <c r="G50" s="98"/>
      <c r="H50" s="99"/>
      <c r="I50" s="100">
        <f>C40</f>
        <v>20000</v>
      </c>
      <c r="J50" s="101" t="s">
        <v>17</v>
      </c>
      <c r="K50" s="102">
        <f>$A$6/SUM(K40)</f>
        <v>140000</v>
      </c>
      <c r="L50" s="91"/>
      <c r="M50" s="92"/>
      <c r="N50" s="81"/>
      <c r="O50" s="82"/>
      <c r="P50" s="82"/>
      <c r="Q50" s="75"/>
      <c r="R50" s="83"/>
    </row>
    <row r="51" spans="1:25" s="39" customFormat="1" ht="14.25" customHeight="1">
      <c r="A51" s="95"/>
      <c r="B51" s="73"/>
      <c r="C51" s="74"/>
      <c r="D51" s="75"/>
      <c r="E51" s="94"/>
      <c r="F51" s="88"/>
      <c r="G51" s="87"/>
      <c r="H51" s="74"/>
      <c r="I51" s="94"/>
      <c r="J51" s="91"/>
      <c r="K51" s="92"/>
      <c r="L51" s="78"/>
      <c r="M51" s="78"/>
      <c r="N51" s="81"/>
      <c r="O51" s="82"/>
      <c r="P51" s="82"/>
      <c r="Q51" s="75"/>
      <c r="R51" s="83"/>
    </row>
    <row r="52" spans="1:25" ht="14.25" customHeight="1">
      <c r="A52" s="103" t="s">
        <v>18</v>
      </c>
      <c r="B52" s="104" t="s">
        <v>36</v>
      </c>
      <c r="C52" s="6"/>
      <c r="D52" s="6"/>
      <c r="E52" s="105"/>
      <c r="F52" s="106"/>
      <c r="G52" s="107"/>
      <c r="H52" s="88"/>
      <c r="I52" s="91"/>
      <c r="J52" s="91"/>
      <c r="K52" s="91"/>
      <c r="L52" s="108"/>
      <c r="M52" s="109"/>
      <c r="N52" s="110"/>
      <c r="O52" s="52"/>
      <c r="P52" s="52"/>
      <c r="Q52" s="6"/>
      <c r="R52" s="9"/>
    </row>
    <row r="53" spans="1:25" ht="14.25" customHeight="1">
      <c r="A53" s="103" t="s">
        <v>31</v>
      </c>
      <c r="B53" s="104" t="s">
        <v>35</v>
      </c>
      <c r="C53" s="6"/>
      <c r="D53" s="6"/>
      <c r="E53" s="105"/>
      <c r="F53" s="106"/>
      <c r="G53" s="111"/>
      <c r="H53" s="88"/>
      <c r="I53" s="91"/>
      <c r="J53" s="91"/>
      <c r="K53" s="108"/>
      <c r="L53" s="108"/>
      <c r="M53" s="91"/>
      <c r="N53" s="110"/>
      <c r="O53" s="112"/>
      <c r="P53" s="112"/>
      <c r="Q53" s="6"/>
      <c r="R53" s="9"/>
    </row>
    <row r="54" spans="1:25" ht="14.25" customHeight="1">
      <c r="A54" s="103" t="s">
        <v>16</v>
      </c>
      <c r="B54" s="104" t="s">
        <v>19</v>
      </c>
      <c r="C54" s="6"/>
      <c r="D54" s="6"/>
      <c r="E54" s="105"/>
      <c r="F54" s="106"/>
      <c r="G54" s="111"/>
      <c r="H54" s="88"/>
      <c r="I54" s="91"/>
      <c r="J54" s="91"/>
      <c r="K54" s="108"/>
      <c r="L54" s="108"/>
      <c r="M54" s="91"/>
      <c r="N54" s="110"/>
      <c r="O54" s="112"/>
      <c r="P54" s="112"/>
      <c r="Q54" s="6"/>
      <c r="R54" s="9"/>
    </row>
    <row r="55" spans="1:25" ht="14.25" customHeight="1">
      <c r="A55" s="21"/>
      <c r="B55" s="4"/>
      <c r="C55" s="6"/>
      <c r="D55" s="6"/>
      <c r="E55" s="6"/>
      <c r="F55" s="113"/>
      <c r="G55" s="6"/>
      <c r="H55" s="6"/>
      <c r="I55" s="6"/>
      <c r="J55" s="113"/>
      <c r="K55" s="6"/>
      <c r="L55" s="6"/>
      <c r="M55" s="6"/>
      <c r="N55" s="113"/>
      <c r="O55" s="6"/>
      <c r="P55" s="6"/>
      <c r="Q55" s="6"/>
      <c r="R55" s="9"/>
      <c r="Y55" s="105"/>
    </row>
    <row r="56" spans="1:25" ht="14.25" customHeight="1">
      <c r="A56" s="114"/>
      <c r="B56" s="115"/>
      <c r="C56" s="34" t="s">
        <v>8</v>
      </c>
      <c r="D56" s="116"/>
      <c r="E56" s="116"/>
      <c r="F56" s="34" t="s">
        <v>20</v>
      </c>
      <c r="G56" s="116"/>
      <c r="H56" s="116"/>
      <c r="I56" s="116"/>
      <c r="J56" s="34" t="s">
        <v>21</v>
      </c>
      <c r="K56" s="116"/>
      <c r="L56" s="116"/>
      <c r="M56" s="116"/>
      <c r="N56" s="34" t="s">
        <v>22</v>
      </c>
      <c r="O56" s="116"/>
      <c r="P56" s="116"/>
      <c r="Q56" s="34" t="s">
        <v>23</v>
      </c>
      <c r="R56" s="117"/>
      <c r="T56" s="118"/>
      <c r="U56" s="119"/>
      <c r="Y56" s="105"/>
    </row>
    <row r="57" spans="1:25" ht="12.75" customHeight="1">
      <c r="A57" s="42">
        <f t="shared" ref="A57:A66" si="14">A11</f>
        <v>5</v>
      </c>
      <c r="B57" s="43"/>
      <c r="C57" s="12">
        <f>C11</f>
        <v>5</v>
      </c>
      <c r="D57" s="14"/>
      <c r="E57" s="14">
        <v>8</v>
      </c>
      <c r="F57" s="15" t="s">
        <v>17</v>
      </c>
      <c r="G57" s="45">
        <f>E57*C57</f>
        <v>40</v>
      </c>
      <c r="H57" s="14"/>
      <c r="I57" s="14">
        <v>5</v>
      </c>
      <c r="J57" s="15" t="s">
        <v>17</v>
      </c>
      <c r="K57" s="45">
        <f t="shared" ref="K57:K66" si="15">I57*C57</f>
        <v>25</v>
      </c>
      <c r="L57" s="14"/>
      <c r="M57" s="14">
        <v>9</v>
      </c>
      <c r="N57" s="15" t="s">
        <v>17</v>
      </c>
      <c r="O57" s="45">
        <f t="shared" ref="O57:O66" si="16">M57*C57</f>
        <v>45</v>
      </c>
      <c r="P57" s="48">
        <v>10</v>
      </c>
      <c r="Q57" s="15" t="s">
        <v>17</v>
      </c>
      <c r="R57" s="120">
        <f t="shared" ref="R57:R66" si="17">P57*C57</f>
        <v>50</v>
      </c>
      <c r="S57" s="121">
        <f>((M57+I57+E57+P57)*($I$9/$G$9))/4</f>
        <v>3200</v>
      </c>
      <c r="T57" s="121">
        <f t="shared" ref="T57:T66" si="18">I11</f>
        <v>3200</v>
      </c>
      <c r="U57" s="122"/>
      <c r="V57" s="123">
        <f>S57-T57</f>
        <v>0</v>
      </c>
      <c r="Y57" s="105"/>
    </row>
    <row r="58" spans="1:25" ht="12.75" customHeight="1">
      <c r="A58" s="42">
        <f t="shared" si="14"/>
        <v>10</v>
      </c>
      <c r="B58" s="43"/>
      <c r="C58" s="12">
        <f t="shared" ref="C58:C66" si="19">C12</f>
        <v>10</v>
      </c>
      <c r="D58" s="14"/>
      <c r="E58" s="14">
        <v>1</v>
      </c>
      <c r="F58" s="15" t="s">
        <v>17</v>
      </c>
      <c r="G58" s="45">
        <f t="shared" ref="G58:G66" si="20">E58*C58</f>
        <v>10</v>
      </c>
      <c r="H58" s="14"/>
      <c r="I58" s="14">
        <v>1</v>
      </c>
      <c r="J58" s="15" t="s">
        <v>17</v>
      </c>
      <c r="K58" s="45">
        <f t="shared" si="15"/>
        <v>10</v>
      </c>
      <c r="L58" s="14"/>
      <c r="M58" s="14">
        <v>2</v>
      </c>
      <c r="N58" s="15" t="s">
        <v>17</v>
      </c>
      <c r="O58" s="45">
        <f t="shared" si="16"/>
        <v>20</v>
      </c>
      <c r="P58" s="48">
        <v>0</v>
      </c>
      <c r="Q58" s="15" t="s">
        <v>17</v>
      </c>
      <c r="R58" s="120">
        <f t="shared" si="17"/>
        <v>0</v>
      </c>
      <c r="S58" s="121">
        <f t="shared" ref="S58:S66" si="21">((M58+I58+E58+P58)*($I$9/$G$9))/4</f>
        <v>400</v>
      </c>
      <c r="T58" s="121">
        <f t="shared" si="18"/>
        <v>400</v>
      </c>
      <c r="U58" s="122"/>
      <c r="V58" s="123">
        <f t="shared" ref="V58:V66" si="22">S58-T58</f>
        <v>0</v>
      </c>
    </row>
    <row r="59" spans="1:25" ht="12.75" customHeight="1">
      <c r="A59" s="42" t="str">
        <f t="shared" si="14"/>
        <v>$2 (5X)</v>
      </c>
      <c r="B59" s="43"/>
      <c r="C59" s="12">
        <f t="shared" si="19"/>
        <v>10</v>
      </c>
      <c r="D59" s="14"/>
      <c r="E59" s="14">
        <v>4</v>
      </c>
      <c r="F59" s="15" t="s">
        <v>17</v>
      </c>
      <c r="G59" s="45">
        <f t="shared" si="20"/>
        <v>40</v>
      </c>
      <c r="H59" s="14"/>
      <c r="I59" s="14">
        <v>4</v>
      </c>
      <c r="J59" s="15" t="s">
        <v>17</v>
      </c>
      <c r="K59" s="45">
        <f t="shared" si="15"/>
        <v>40</v>
      </c>
      <c r="L59" s="14"/>
      <c r="M59" s="14">
        <v>1</v>
      </c>
      <c r="N59" s="15" t="s">
        <v>17</v>
      </c>
      <c r="O59" s="45">
        <f t="shared" si="16"/>
        <v>10</v>
      </c>
      <c r="P59" s="48">
        <v>0</v>
      </c>
      <c r="Q59" s="15" t="s">
        <v>17</v>
      </c>
      <c r="R59" s="120">
        <f t="shared" si="17"/>
        <v>0</v>
      </c>
      <c r="S59" s="121">
        <f t="shared" si="21"/>
        <v>900</v>
      </c>
      <c r="T59" s="121">
        <f t="shared" si="18"/>
        <v>900</v>
      </c>
      <c r="U59" s="122"/>
      <c r="V59" s="123">
        <f t="shared" si="22"/>
        <v>0</v>
      </c>
    </row>
    <row r="60" spans="1:25" ht="12.75" customHeight="1">
      <c r="A60" s="42" t="str">
        <f t="shared" si="14"/>
        <v>$5 (2X)</v>
      </c>
      <c r="B60" s="43"/>
      <c r="C60" s="12">
        <f t="shared" si="19"/>
        <v>10</v>
      </c>
      <c r="D60" s="14"/>
      <c r="E60" s="14">
        <v>3</v>
      </c>
      <c r="F60" s="15" t="s">
        <v>17</v>
      </c>
      <c r="G60" s="45">
        <f t="shared" si="20"/>
        <v>30</v>
      </c>
      <c r="H60" s="14"/>
      <c r="I60" s="14">
        <v>3</v>
      </c>
      <c r="J60" s="15" t="s">
        <v>17</v>
      </c>
      <c r="K60" s="45">
        <f t="shared" si="15"/>
        <v>30</v>
      </c>
      <c r="L60" s="14"/>
      <c r="M60" s="14">
        <v>0</v>
      </c>
      <c r="N60" s="15" t="s">
        <v>17</v>
      </c>
      <c r="O60" s="45">
        <f t="shared" si="16"/>
        <v>0</v>
      </c>
      <c r="P60" s="14">
        <v>0</v>
      </c>
      <c r="Q60" s="15" t="s">
        <v>17</v>
      </c>
      <c r="R60" s="120">
        <f t="shared" si="17"/>
        <v>0</v>
      </c>
      <c r="S60" s="121">
        <f t="shared" si="21"/>
        <v>600</v>
      </c>
      <c r="T60" s="121">
        <f t="shared" si="18"/>
        <v>600</v>
      </c>
      <c r="U60" s="122"/>
      <c r="V60" s="123">
        <f t="shared" si="22"/>
        <v>0</v>
      </c>
    </row>
    <row r="61" spans="1:25" ht="12.75" customHeight="1">
      <c r="A61" s="42">
        <f t="shared" si="14"/>
        <v>20</v>
      </c>
      <c r="B61" s="43"/>
      <c r="C61" s="12">
        <f t="shared" si="19"/>
        <v>20</v>
      </c>
      <c r="D61" s="14"/>
      <c r="E61" s="14">
        <v>0</v>
      </c>
      <c r="F61" s="15" t="s">
        <v>17</v>
      </c>
      <c r="G61" s="45">
        <f t="shared" si="20"/>
        <v>0</v>
      </c>
      <c r="H61" s="14"/>
      <c r="I61" s="14">
        <v>0</v>
      </c>
      <c r="J61" s="15" t="s">
        <v>17</v>
      </c>
      <c r="K61" s="45">
        <f t="shared" si="15"/>
        <v>0</v>
      </c>
      <c r="L61" s="14"/>
      <c r="M61" s="14">
        <v>0</v>
      </c>
      <c r="N61" s="15" t="s">
        <v>17</v>
      </c>
      <c r="O61" s="45">
        <f t="shared" si="16"/>
        <v>0</v>
      </c>
      <c r="P61" s="14">
        <v>2</v>
      </c>
      <c r="Q61" s="15" t="s">
        <v>17</v>
      </c>
      <c r="R61" s="120">
        <f t="shared" si="17"/>
        <v>40</v>
      </c>
      <c r="S61" s="121">
        <f t="shared" si="21"/>
        <v>200</v>
      </c>
      <c r="T61" s="121">
        <f t="shared" si="18"/>
        <v>300</v>
      </c>
      <c r="U61" s="122"/>
      <c r="V61" s="123">
        <f t="shared" si="22"/>
        <v>-100</v>
      </c>
    </row>
    <row r="62" spans="1:25" ht="12.75" customHeight="1">
      <c r="A62" s="42" t="str">
        <f t="shared" si="14"/>
        <v>$10x2</v>
      </c>
      <c r="B62" s="43"/>
      <c r="C62" s="12">
        <f t="shared" si="19"/>
        <v>20</v>
      </c>
      <c r="D62" s="14"/>
      <c r="E62" s="14">
        <v>0</v>
      </c>
      <c r="F62" s="15" t="s">
        <v>17</v>
      </c>
      <c r="G62" s="45">
        <f t="shared" si="20"/>
        <v>0</v>
      </c>
      <c r="H62" s="14"/>
      <c r="I62" s="14">
        <v>2</v>
      </c>
      <c r="J62" s="15" t="s">
        <v>17</v>
      </c>
      <c r="K62" s="45">
        <f t="shared" si="15"/>
        <v>40</v>
      </c>
      <c r="L62" s="14"/>
      <c r="M62" s="14">
        <v>1</v>
      </c>
      <c r="N62" s="15" t="s">
        <v>17</v>
      </c>
      <c r="O62" s="45">
        <f t="shared" si="16"/>
        <v>20</v>
      </c>
      <c r="P62" s="14">
        <v>1</v>
      </c>
      <c r="Q62" s="15" t="s">
        <v>17</v>
      </c>
      <c r="R62" s="120">
        <f t="shared" si="17"/>
        <v>20</v>
      </c>
      <c r="S62" s="121">
        <f t="shared" si="21"/>
        <v>400</v>
      </c>
      <c r="T62" s="121">
        <f t="shared" si="18"/>
        <v>400</v>
      </c>
      <c r="V62" s="123">
        <f t="shared" si="22"/>
        <v>0</v>
      </c>
    </row>
    <row r="63" spans="1:25" ht="12.75" customHeight="1">
      <c r="A63" s="42" t="str">
        <f t="shared" si="14"/>
        <v xml:space="preserve">$2 (10X) </v>
      </c>
      <c r="B63" s="43"/>
      <c r="C63" s="12">
        <f t="shared" si="19"/>
        <v>20</v>
      </c>
      <c r="D63" s="14"/>
      <c r="E63" s="14">
        <v>2</v>
      </c>
      <c r="F63" s="15" t="s">
        <v>17</v>
      </c>
      <c r="G63" s="45">
        <f t="shared" si="20"/>
        <v>40</v>
      </c>
      <c r="H63" s="14"/>
      <c r="I63" s="14">
        <v>1</v>
      </c>
      <c r="J63" s="15" t="s">
        <v>17</v>
      </c>
      <c r="K63" s="45">
        <f t="shared" si="15"/>
        <v>20</v>
      </c>
      <c r="L63" s="14"/>
      <c r="M63" s="14">
        <v>1</v>
      </c>
      <c r="N63" s="15" t="s">
        <v>17</v>
      </c>
      <c r="O63" s="45">
        <f t="shared" si="16"/>
        <v>20</v>
      </c>
      <c r="P63" s="14">
        <v>0</v>
      </c>
      <c r="Q63" s="15" t="s">
        <v>17</v>
      </c>
      <c r="R63" s="120">
        <f t="shared" si="17"/>
        <v>0</v>
      </c>
      <c r="S63" s="121">
        <f t="shared" si="21"/>
        <v>400</v>
      </c>
      <c r="T63" s="121">
        <f t="shared" si="18"/>
        <v>400</v>
      </c>
      <c r="V63" s="123">
        <f t="shared" si="22"/>
        <v>0</v>
      </c>
    </row>
    <row r="64" spans="1:25" ht="12.75" customHeight="1">
      <c r="A64" s="42">
        <f t="shared" si="14"/>
        <v>25</v>
      </c>
      <c r="B64" s="43"/>
      <c r="C64" s="12">
        <f t="shared" si="19"/>
        <v>25</v>
      </c>
      <c r="D64" s="14"/>
      <c r="E64" s="14">
        <v>0</v>
      </c>
      <c r="F64" s="15" t="s">
        <v>17</v>
      </c>
      <c r="G64" s="45">
        <f t="shared" si="20"/>
        <v>0</v>
      </c>
      <c r="H64" s="14"/>
      <c r="I64" s="14">
        <v>0</v>
      </c>
      <c r="J64" s="15" t="s">
        <v>17</v>
      </c>
      <c r="K64" s="45">
        <f t="shared" si="15"/>
        <v>0</v>
      </c>
      <c r="L64" s="14"/>
      <c r="M64" s="14">
        <v>1</v>
      </c>
      <c r="N64" s="15" t="s">
        <v>17</v>
      </c>
      <c r="O64" s="45">
        <f t="shared" si="16"/>
        <v>25</v>
      </c>
      <c r="P64" s="14">
        <v>1</v>
      </c>
      <c r="Q64" s="15" t="s">
        <v>17</v>
      </c>
      <c r="R64" s="120">
        <f t="shared" si="17"/>
        <v>25</v>
      </c>
      <c r="S64" s="121">
        <f t="shared" si="21"/>
        <v>200</v>
      </c>
      <c r="T64" s="121">
        <f t="shared" si="18"/>
        <v>200</v>
      </c>
      <c r="V64" s="123">
        <f t="shared" si="22"/>
        <v>0</v>
      </c>
    </row>
    <row r="65" spans="1:22" ht="12.75" customHeight="1">
      <c r="A65" s="42" t="str">
        <f t="shared" si="14"/>
        <v>$2 (10X) + $5</v>
      </c>
      <c r="B65" s="43"/>
      <c r="C65" s="12">
        <f t="shared" si="19"/>
        <v>25</v>
      </c>
      <c r="D65" s="14"/>
      <c r="E65" s="14">
        <v>0</v>
      </c>
      <c r="F65" s="15" t="s">
        <v>17</v>
      </c>
      <c r="G65" s="45">
        <f t="shared" si="20"/>
        <v>0</v>
      </c>
      <c r="H65" s="14"/>
      <c r="I65" s="14">
        <v>0</v>
      </c>
      <c r="J65" s="15" t="s">
        <v>17</v>
      </c>
      <c r="K65" s="45">
        <f t="shared" si="15"/>
        <v>0</v>
      </c>
      <c r="L65" s="14"/>
      <c r="M65" s="14">
        <v>1</v>
      </c>
      <c r="N65" s="15" t="s">
        <v>17</v>
      </c>
      <c r="O65" s="45">
        <f t="shared" si="16"/>
        <v>25</v>
      </c>
      <c r="P65" s="14">
        <v>1</v>
      </c>
      <c r="Q65" s="15" t="s">
        <v>17</v>
      </c>
      <c r="R65" s="120">
        <f t="shared" si="17"/>
        <v>25</v>
      </c>
      <c r="S65" s="121">
        <f t="shared" si="21"/>
        <v>200</v>
      </c>
      <c r="T65" s="121">
        <f t="shared" si="18"/>
        <v>200</v>
      </c>
      <c r="V65" s="123">
        <f t="shared" si="22"/>
        <v>0</v>
      </c>
    </row>
    <row r="66" spans="1:22" ht="12.75" customHeight="1">
      <c r="A66" s="42" t="str">
        <f t="shared" si="14"/>
        <v>$5 (5X)</v>
      </c>
      <c r="B66" s="43"/>
      <c r="C66" s="140">
        <f t="shared" si="19"/>
        <v>25</v>
      </c>
      <c r="D66" s="14"/>
      <c r="E66" s="14">
        <v>1</v>
      </c>
      <c r="F66" s="15" t="s">
        <v>17</v>
      </c>
      <c r="G66" s="45">
        <f t="shared" si="20"/>
        <v>25</v>
      </c>
      <c r="H66" s="14"/>
      <c r="I66" s="14">
        <v>1</v>
      </c>
      <c r="J66" s="15" t="s">
        <v>17</v>
      </c>
      <c r="K66" s="45">
        <f t="shared" si="15"/>
        <v>25</v>
      </c>
      <c r="L66" s="14"/>
      <c r="M66" s="14">
        <v>1</v>
      </c>
      <c r="N66" s="15" t="s">
        <v>17</v>
      </c>
      <c r="O66" s="45">
        <f t="shared" si="16"/>
        <v>25</v>
      </c>
      <c r="P66" s="14">
        <v>1</v>
      </c>
      <c r="Q66" s="15" t="s">
        <v>17</v>
      </c>
      <c r="R66" s="120">
        <f t="shared" si="17"/>
        <v>25</v>
      </c>
      <c r="S66" s="121">
        <f t="shared" si="21"/>
        <v>400</v>
      </c>
      <c r="T66" s="121">
        <f t="shared" si="18"/>
        <v>300</v>
      </c>
      <c r="V66" s="123">
        <f t="shared" si="22"/>
        <v>100</v>
      </c>
    </row>
    <row r="67" spans="1:22" ht="12.75" customHeight="1">
      <c r="A67" s="132" t="s">
        <v>28</v>
      </c>
      <c r="B67" s="133"/>
      <c r="C67" s="12"/>
      <c r="D67" s="134"/>
      <c r="E67" s="134">
        <f>SUM(E57:E66)</f>
        <v>19</v>
      </c>
      <c r="F67" s="135"/>
      <c r="G67" s="136">
        <f>SUM(G57:G66)</f>
        <v>185</v>
      </c>
      <c r="H67" s="134"/>
      <c r="I67" s="134">
        <f>SUM(I57:I66)</f>
        <v>17</v>
      </c>
      <c r="J67" s="135"/>
      <c r="K67" s="136">
        <f>SUM(K57:K66)</f>
        <v>190</v>
      </c>
      <c r="L67" s="134"/>
      <c r="M67" s="137">
        <f>SUM(M57:M66)</f>
        <v>17</v>
      </c>
      <c r="N67" s="135"/>
      <c r="O67" s="136">
        <f>SUM(O57:O66)</f>
        <v>190</v>
      </c>
      <c r="P67" s="137">
        <f>SUM(P57:P66)</f>
        <v>16</v>
      </c>
      <c r="Q67" s="135"/>
      <c r="R67" s="138">
        <f>SUM(R57:R66)</f>
        <v>185</v>
      </c>
      <c r="S67" s="121"/>
      <c r="T67" s="121"/>
      <c r="V67" s="123"/>
    </row>
    <row r="68" spans="1:22" ht="12.75" customHeight="1">
      <c r="A68" s="42"/>
      <c r="B68" s="4"/>
      <c r="C68" s="12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9"/>
      <c r="S68" s="121"/>
      <c r="T68" s="121"/>
      <c r="V68" s="123"/>
    </row>
    <row r="69" spans="1:22" ht="12.75" customHeight="1">
      <c r="A69" s="42"/>
      <c r="B69" s="4"/>
      <c r="C69" s="12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9"/>
      <c r="S69" s="124">
        <f>SUM(G67+K67+O67+R67)/4</f>
        <v>187.5</v>
      </c>
      <c r="T69" s="121"/>
      <c r="V69" s="123"/>
    </row>
    <row r="70" spans="1:22" ht="12.75" customHeight="1" thickBot="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7"/>
      <c r="S70" s="121"/>
      <c r="T70" s="121"/>
      <c r="V70" s="123"/>
    </row>
    <row r="71" spans="1:22" ht="14.25" customHeight="1">
      <c r="A71" s="6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128"/>
      <c r="Q71" s="6"/>
      <c r="R71" s="6"/>
      <c r="S71" s="6"/>
    </row>
    <row r="72" spans="1:22" ht="14.25" customHeight="1">
      <c r="A72" s="6"/>
      <c r="B72" s="4"/>
      <c r="C72" s="6"/>
      <c r="D72" s="6"/>
      <c r="E72" s="6"/>
      <c r="F72" s="6"/>
      <c r="G72" s="6"/>
      <c r="H72" s="6"/>
      <c r="I72" s="6"/>
      <c r="P72" s="129"/>
      <c r="Q72" s="6"/>
      <c r="R72" s="6"/>
      <c r="S72" s="6"/>
    </row>
    <row r="73" spans="1:22" ht="14.25" customHeight="1">
      <c r="A73" s="23"/>
      <c r="B73" s="4"/>
      <c r="C73" s="6"/>
      <c r="D73" s="6"/>
      <c r="E73" s="6"/>
      <c r="F73" s="23"/>
      <c r="G73" s="6"/>
      <c r="H73" s="6"/>
      <c r="I73" s="8"/>
      <c r="P73" s="6"/>
      <c r="Q73" s="6"/>
      <c r="R73" s="6"/>
      <c r="S73" s="6"/>
    </row>
    <row r="74" spans="1:22" ht="14.25" customHeight="1">
      <c r="A74" s="23"/>
      <c r="B74" s="4"/>
      <c r="C74" s="6"/>
      <c r="D74" s="6"/>
      <c r="E74" s="6"/>
      <c r="F74" s="6"/>
      <c r="G74" s="6"/>
      <c r="H74" s="6"/>
      <c r="I74" s="8"/>
      <c r="P74" s="6"/>
      <c r="Q74" s="6"/>
      <c r="R74" s="6"/>
      <c r="S74" s="6"/>
    </row>
    <row r="75" spans="1:22" ht="14.25" customHeight="1">
      <c r="A75" s="6"/>
      <c r="B75" s="4"/>
      <c r="C75" s="6"/>
      <c r="D75" s="6"/>
      <c r="E75" s="75"/>
      <c r="F75" s="6"/>
      <c r="G75" s="6"/>
      <c r="H75" s="6"/>
      <c r="I75" s="6"/>
      <c r="P75" s="6"/>
      <c r="Q75" s="6"/>
      <c r="R75" s="6"/>
      <c r="S75" s="6"/>
    </row>
    <row r="76" spans="1:22" ht="14.25" customHeight="1">
      <c r="A76" s="6"/>
      <c r="B76" s="4"/>
      <c r="C76" s="6"/>
      <c r="D76" s="6"/>
      <c r="E76" s="6"/>
      <c r="F76" s="6"/>
      <c r="G76" s="7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1:22" ht="14.25" customHeight="1">
      <c r="A77" s="6"/>
      <c r="B77" s="4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22" ht="14.25" customHeight="1">
      <c r="E78" s="6"/>
    </row>
    <row r="79" spans="1:22" ht="14.25" customHeight="1">
      <c r="E79" s="6"/>
    </row>
    <row r="80" spans="1:22" ht="14.25" customHeight="1">
      <c r="E80" s="6"/>
    </row>
    <row r="81" spans="2:5" ht="14.25" customHeight="1">
      <c r="E81" s="6"/>
    </row>
    <row r="82" spans="2:5" ht="14.25" customHeight="1">
      <c r="E82" s="6"/>
    </row>
    <row r="83" spans="2:5" ht="14.25" customHeight="1">
      <c r="B83" s="1"/>
      <c r="E83" s="6"/>
    </row>
    <row r="84" spans="2:5" ht="14.25" customHeight="1">
      <c r="B84" s="1"/>
      <c r="E84" s="6"/>
    </row>
    <row r="85" spans="2:5" ht="14.25" customHeight="1">
      <c r="B85" s="1"/>
      <c r="E85" s="6"/>
    </row>
  </sheetData>
  <mergeCells count="5">
    <mergeCell ref="A1:R1"/>
    <mergeCell ref="A2:R2"/>
    <mergeCell ref="A3:R3"/>
    <mergeCell ref="A4:R4"/>
    <mergeCell ref="E45:K45"/>
  </mergeCells>
  <phoneticPr fontId="0" type="noConversion"/>
  <printOptions horizontalCentered="1"/>
  <pageMargins left="0.28000000000000003" right="0.28000000000000003" top="0.7" bottom="0.2" header="0.5" footer="0.3"/>
  <pageSetup scale="7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1512</vt:lpstr>
      <vt:lpstr>'1512'!Print_Area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2015-02-18T14:59:47Z</cp:lastPrinted>
  <dcterms:created xsi:type="dcterms:W3CDTF">1998-07-22T12:50:39Z</dcterms:created>
  <dcterms:modified xsi:type="dcterms:W3CDTF">2018-11-30T19:58:47Z</dcterms:modified>
</cp:coreProperties>
</file>