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5AA67245-70B6-4F0D-9A36-021696F6C365}" xr6:coauthVersionLast="34" xr6:coauthVersionMax="34" xr10:uidLastSave="{00000000-0000-0000-0000-000000000000}"/>
  <bookViews>
    <workbookView xWindow="0" yWindow="0" windowWidth="25200" windowHeight="11775" tabRatio="601" xr2:uid="{00000000-000D-0000-FFFF-FFFF00000000}"/>
  </bookViews>
  <sheets>
    <sheet name="1476" sheetId="1" r:id="rId1"/>
  </sheets>
  <definedNames>
    <definedName name="_xlnm.Print_Area" localSheetId="0">'1476'!$A$1:$R$34</definedName>
  </definedNames>
  <calcPr calcId="179017"/>
</workbook>
</file>

<file path=xl/calcChain.xml><?xml version="1.0" encoding="utf-8"?>
<calcChain xmlns="http://schemas.openxmlformats.org/spreadsheetml/2006/main">
  <c r="P51" i="1" l="1"/>
  <c r="M51" i="1"/>
  <c r="I51" i="1"/>
  <c r="E51" i="1"/>
  <c r="U42" i="1"/>
  <c r="U43" i="1"/>
  <c r="U44" i="1"/>
  <c r="U45" i="1"/>
  <c r="U46" i="1"/>
  <c r="U47" i="1"/>
  <c r="U48" i="1"/>
  <c r="U49" i="1"/>
  <c r="U50" i="1"/>
  <c r="G48" i="1"/>
  <c r="A42" i="1"/>
  <c r="A43" i="1"/>
  <c r="A44" i="1"/>
  <c r="A45" i="1"/>
  <c r="A46" i="1"/>
  <c r="A47" i="1"/>
  <c r="A48" i="1"/>
  <c r="A49" i="1"/>
  <c r="A50" i="1"/>
  <c r="C42" i="1"/>
  <c r="C43" i="1"/>
  <c r="C44" i="1"/>
  <c r="C45" i="1"/>
  <c r="C46" i="1"/>
  <c r="C47" i="1"/>
  <c r="C48" i="1"/>
  <c r="C49" i="1"/>
  <c r="G49" i="1" s="1"/>
  <c r="C50" i="1"/>
  <c r="O50" i="1" s="1"/>
  <c r="K50" i="1" l="1"/>
  <c r="R50" i="1"/>
  <c r="K49" i="1"/>
  <c r="W46" i="1"/>
  <c r="R49" i="1"/>
  <c r="G50" i="1"/>
  <c r="I16" i="1"/>
  <c r="V46" i="1" s="1"/>
  <c r="U41" i="1" l="1"/>
  <c r="K33" i="1"/>
  <c r="R42" i="1" l="1"/>
  <c r="R43" i="1"/>
  <c r="R44" i="1"/>
  <c r="R45" i="1"/>
  <c r="R46" i="1"/>
  <c r="R47" i="1"/>
  <c r="R48" i="1"/>
  <c r="O42" i="1"/>
  <c r="O43" i="1"/>
  <c r="O44" i="1"/>
  <c r="O45" i="1"/>
  <c r="O46" i="1"/>
  <c r="O47" i="1"/>
  <c r="O48" i="1"/>
  <c r="O49" i="1"/>
  <c r="K42" i="1"/>
  <c r="K43" i="1"/>
  <c r="K44" i="1"/>
  <c r="K45" i="1"/>
  <c r="K46" i="1"/>
  <c r="K47" i="1"/>
  <c r="K48" i="1"/>
  <c r="G42" i="1"/>
  <c r="G43" i="1"/>
  <c r="G44" i="1"/>
  <c r="G45" i="1"/>
  <c r="G46" i="1"/>
  <c r="G47" i="1"/>
  <c r="I18" i="1"/>
  <c r="V48" i="1" s="1"/>
  <c r="W48" i="1" s="1"/>
  <c r="I12" i="1" l="1"/>
  <c r="V42" i="1" s="1"/>
  <c r="W42" i="1" s="1"/>
  <c r="I13" i="1"/>
  <c r="V43" i="1" s="1"/>
  <c r="W43" i="1" s="1"/>
  <c r="I14" i="1"/>
  <c r="V44" i="1" s="1"/>
  <c r="W44" i="1" s="1"/>
  <c r="I15" i="1"/>
  <c r="V45" i="1" s="1"/>
  <c r="W45" i="1" s="1"/>
  <c r="I17" i="1"/>
  <c r="V47" i="1" s="1"/>
  <c r="W47" i="1" s="1"/>
  <c r="I19" i="1"/>
  <c r="V49" i="1" s="1"/>
  <c r="W49" i="1" s="1"/>
  <c r="I20" i="1"/>
  <c r="V50" i="1" s="1"/>
  <c r="W50" i="1" s="1"/>
  <c r="M24" i="1"/>
  <c r="E24" i="1"/>
  <c r="E26" i="1"/>
  <c r="C26" i="1"/>
  <c r="M26" i="1" s="1"/>
  <c r="G25" i="1" l="1"/>
  <c r="G27" i="1" s="1"/>
  <c r="C41" i="1" l="1"/>
  <c r="A41" i="1"/>
  <c r="O41" i="1" l="1"/>
  <c r="O51" i="1" s="1"/>
  <c r="R41" i="1"/>
  <c r="R51" i="1" s="1"/>
  <c r="I11" i="1"/>
  <c r="V41" i="1" s="1"/>
  <c r="W41" i="1" l="1"/>
  <c r="I25" i="1"/>
  <c r="I27" i="1" s="1"/>
  <c r="K9" i="1" l="1"/>
  <c r="G6" i="1"/>
  <c r="K18" i="1" l="1"/>
  <c r="M18" i="1" s="1"/>
  <c r="K16" i="1"/>
  <c r="E18" i="1"/>
  <c r="K23" i="1"/>
  <c r="K22" i="1"/>
  <c r="K21" i="1"/>
  <c r="K19" i="1"/>
  <c r="K20" i="1"/>
  <c r="K13" i="1"/>
  <c r="K15" i="1"/>
  <c r="K14" i="1"/>
  <c r="K17" i="1"/>
  <c r="K12" i="1"/>
  <c r="K11" i="1"/>
  <c r="G41" i="1"/>
  <c r="G51" i="1" s="1"/>
  <c r="K41" i="1"/>
  <c r="K51" i="1" s="1"/>
  <c r="K30" i="1" l="1"/>
  <c r="E16" i="1"/>
  <c r="M16" i="1"/>
  <c r="E19" i="1"/>
  <c r="K31" i="1"/>
  <c r="K32" i="1"/>
  <c r="V52" i="1"/>
  <c r="M23" i="1"/>
  <c r="E23" i="1"/>
  <c r="E22" i="1"/>
  <c r="M22" i="1"/>
  <c r="G32" i="1"/>
  <c r="G31" i="1"/>
  <c r="M12" i="1"/>
  <c r="E12" i="1"/>
  <c r="M14" i="1"/>
  <c r="E14" i="1"/>
  <c r="E21" i="1"/>
  <c r="M21" i="1"/>
  <c r="M19" i="1"/>
  <c r="M15" i="1"/>
  <c r="E15" i="1"/>
  <c r="E17" i="1"/>
  <c r="M17" i="1"/>
  <c r="M20" i="1"/>
  <c r="E20" i="1"/>
  <c r="M13" i="1"/>
  <c r="E13" i="1"/>
  <c r="K25" i="1"/>
  <c r="E11" i="1"/>
  <c r="G30" i="1"/>
  <c r="M11" i="1"/>
  <c r="E25" i="1" l="1"/>
  <c r="K27" i="1"/>
  <c r="E27" i="1" s="1"/>
  <c r="M25" i="1"/>
  <c r="M27" i="1" s="1"/>
  <c r="K6" i="1" s="1"/>
  <c r="O16" i="1" l="1"/>
  <c r="O18" i="1"/>
  <c r="O22" i="1"/>
  <c r="O23" i="1"/>
  <c r="O26" i="1"/>
  <c r="R26" i="1" s="1"/>
  <c r="O12" i="1"/>
  <c r="O24" i="1"/>
  <c r="R24" i="1" s="1"/>
  <c r="O19" i="1"/>
  <c r="O14" i="1"/>
  <c r="O21" i="1"/>
  <c r="O15" i="1"/>
  <c r="O17" i="1"/>
  <c r="O13" i="1"/>
  <c r="O20" i="1"/>
  <c r="O11" i="1"/>
  <c r="O6" i="1"/>
  <c r="R21" i="1" l="1"/>
  <c r="R25" i="1" s="1"/>
  <c r="O25" i="1"/>
  <c r="O27" i="1" s="1"/>
  <c r="R27" i="1" l="1"/>
</calcChain>
</file>

<file path=xl/sharedStrings.xml><?xml version="1.0" encoding="utf-8"?>
<sst xmlns="http://schemas.openxmlformats.org/spreadsheetml/2006/main" count="108" uniqueCount="48">
  <si>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</si>
  <si>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</si>
  <si>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</si>
  <si>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</si>
  <si>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</si>
  <si>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</si>
  <si>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</si>
  <si>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</si>
  <si>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</si>
  <si>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</si>
  <si>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</si>
  <si>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</si>
  <si>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</si>
  <si>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</si>
  <si>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</si>
  <si>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</si>
  <si>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</si>
  <si>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</si>
  <si>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</si>
  <si>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</si>
  <si>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</si>
  <si>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</si>
  <si>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</si>
  <si>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</si>
  <si>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</si>
  <si>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</si>
  <si>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</si>
  <si>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</si>
  <si>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</si>
  <si>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</si>
  <si>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</si>
  <si>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</si>
  <si>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</si>
  <si>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</si>
  <si>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</si>
  <si>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</si>
  <si>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D</t>
  </si>
  <si>
    <t>One of the following GLEPS will be used in each book of tickets.  Approximately 20% of the books will use one of the below structures.</t>
  </si>
  <si>
    <t>($2x4) + ($1x2)</t>
  </si>
  <si>
    <t>$1x2</t>
  </si>
  <si>
    <t>INSTANT GAME 1476 - "DIAMONDS"</t>
  </si>
  <si>
    <t>($10x2) + ($5x4)</t>
  </si>
  <si>
    <t>$2x2</t>
  </si>
  <si>
    <t>$10 DIAMOND</t>
  </si>
  <si>
    <r>
      <t>$10 (DIAMOND)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+ $4x2 + $2</t>
    </r>
  </si>
  <si>
    <r>
      <t>$20 +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$10 (DIAMOND)</t>
    </r>
    <r>
      <rPr>
        <sz val="12"/>
        <rFont val="Calibri"/>
        <family val="2"/>
        <scheme val="minor"/>
      </rPr>
      <t xml:space="preserve"> + $10</t>
    </r>
  </si>
  <si>
    <t>DIAMOND = WIN $10 INSTANTLY</t>
  </si>
  <si>
    <t>JUNE 19,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</si>
</sst>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  <numFmt numFmtId="169" formatCode="0.0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/>
    <xf numFmtId="38" fontId="2" fillId="0" borderId="0" xfId="1" applyNumberFormat="1" applyFont="1" applyFill="1"/>
    <xf numFmtId="0" fontId="2" fillId="0" borderId="0" xfId="0" applyFont="1" applyFill="1"/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0" fontId="2" fillId="0" borderId="10" xfId="0" applyFont="1" applyBorder="1"/>
    <xf numFmtId="38" fontId="2" fillId="0" borderId="2" xfId="1" applyNumberFormat="1" applyFont="1" applyBorder="1" applyAlignment="1">
      <alignment horizontal="center"/>
    </xf>
    <xf numFmtId="10" fontId="2" fillId="0" borderId="2" xfId="0" applyNumberFormat="1" applyFont="1" applyBorder="1"/>
    <xf numFmtId="0" fontId="2" fillId="0" borderId="2" xfId="0" applyFont="1" applyBorder="1"/>
    <xf numFmtId="0" fontId="4" fillId="0" borderId="0" xfId="0" applyFont="1" applyFill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4" xfId="0" applyFont="1" applyBorder="1"/>
    <xf numFmtId="0" fontId="3" fillId="0" borderId="4" xfId="0" applyFont="1" applyBorder="1"/>
    <xf numFmtId="6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4" xfId="0" applyFont="1" applyBorder="1"/>
    <xf numFmtId="6" fontId="2" fillId="0" borderId="16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6" fontId="2" fillId="0" borderId="8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4" fillId="0" borderId="3" xfId="0" applyFont="1" applyFill="1" applyBorder="1"/>
    <xf numFmtId="168" fontId="2" fillId="0" borderId="0" xfId="0" applyNumberFormat="1" applyFont="1" applyBorder="1"/>
    <xf numFmtId="38" fontId="2" fillId="0" borderId="0" xfId="1" applyNumberFormat="1" applyFont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0" fontId="2" fillId="0" borderId="5" xfId="0" applyFont="1" applyFill="1" applyBorder="1"/>
    <xf numFmtId="0" fontId="2" fillId="0" borderId="7" xfId="0" applyFont="1" applyBorder="1"/>
    <xf numFmtId="10" fontId="2" fillId="2" borderId="5" xfId="0" applyNumberFormat="1" applyFont="1" applyFill="1" applyBorder="1" applyAlignment="1">
      <alignment horizontal="left"/>
    </xf>
    <xf numFmtId="10" fontId="2" fillId="0" borderId="5" xfId="0" applyNumberFormat="1" applyFont="1" applyFill="1" applyBorder="1" applyAlignment="1">
      <alignment horizontal="left"/>
    </xf>
    <xf numFmtId="10" fontId="2" fillId="0" borderId="5" xfId="0" applyNumberFormat="1" applyFont="1" applyBorder="1" applyAlignment="1">
      <alignment horizontal="left"/>
    </xf>
    <xf numFmtId="10" fontId="2" fillId="0" borderId="18" xfId="0" applyNumberFormat="1" applyFont="1" applyBorder="1" applyAlignment="1">
      <alignment horizontal="left"/>
    </xf>
    <xf numFmtId="0" fontId="2" fillId="0" borderId="9" xfId="0" applyFont="1" applyFill="1" applyBorder="1"/>
    <xf numFmtId="9" fontId="6" fillId="0" borderId="0" xfId="0" applyNumberFormat="1" applyFont="1" applyFill="1" applyAlignment="1">
      <alignment horizontal="left"/>
    </xf>
    <xf numFmtId="169" fontId="6" fillId="0" borderId="0" xfId="0" applyNumberFormat="1" applyFont="1" applyFill="1" applyAlignment="1">
      <alignment horizontal="left"/>
    </xf>
    <xf numFmtId="0" fontId="2" fillId="0" borderId="0" xfId="0" applyFont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6" fontId="2" fillId="0" borderId="22" xfId="0" applyNumberFormat="1" applyFont="1" applyBorder="1" applyAlignment="1">
      <alignment horizontal="right"/>
    </xf>
    <xf numFmtId="0" fontId="2" fillId="0" borderId="23" xfId="0" applyFont="1" applyBorder="1"/>
    <xf numFmtId="4" fontId="2" fillId="0" borderId="23" xfId="0" applyNumberFormat="1" applyFont="1" applyBorder="1" applyAlignment="1">
      <alignment horizontal="left"/>
    </xf>
    <xf numFmtId="3" fontId="2" fillId="0" borderId="23" xfId="0" applyNumberFormat="1" applyFont="1" applyBorder="1" applyAlignment="1">
      <alignment horizontal="center"/>
    </xf>
    <xf numFmtId="6" fontId="2" fillId="0" borderId="23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6" fontId="2" fillId="0" borderId="10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18" xfId="0" applyNumberFormat="1" applyFont="1" applyFill="1" applyBorder="1" applyAlignment="1">
      <alignment horizontal="left"/>
    </xf>
    <xf numFmtId="6" fontId="2" fillId="0" borderId="25" xfId="0" applyNumberFormat="1" applyFont="1" applyFill="1" applyBorder="1" applyAlignment="1">
      <alignment horizontal="right"/>
    </xf>
    <xf numFmtId="38" fontId="2" fillId="0" borderId="23" xfId="1" applyNumberFormat="1" applyFont="1" applyFill="1" applyBorder="1" applyAlignment="1">
      <alignment horizontal="center"/>
    </xf>
    <xf numFmtId="5" fontId="2" fillId="0" borderId="23" xfId="0" applyNumberFormat="1" applyFont="1" applyFill="1" applyBorder="1" applyAlignment="1">
      <alignment horizontal="center"/>
    </xf>
    <xf numFmtId="0" fontId="2" fillId="0" borderId="23" xfId="0" applyFont="1" applyFill="1" applyBorder="1"/>
    <xf numFmtId="0" fontId="2" fillId="0" borderId="23" xfId="0" applyFont="1" applyFill="1" applyBorder="1" applyAlignment="1">
      <alignment horizontal="center"/>
    </xf>
    <xf numFmtId="167" fontId="2" fillId="0" borderId="23" xfId="0" applyNumberFormat="1" applyFont="1" applyFill="1" applyBorder="1" applyAlignment="1">
      <alignment horizontal="left"/>
    </xf>
    <xf numFmtId="3" fontId="2" fillId="0" borderId="23" xfId="0" applyNumberFormat="1" applyFont="1" applyFill="1" applyBorder="1"/>
    <xf numFmtId="167" fontId="2" fillId="0" borderId="26" xfId="0" applyNumberFormat="1" applyFont="1" applyFill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2"/>
  <sheetViews>
    <sheetView tabSelected="1" zoomScale="130" zoomScaleNormal="130" zoomScaleSheetLayoutView="70" workbookViewId="0">
      <selection activeCell="A24" sqref="A24"/>
    </sheetView>
  </sheetViews>
  <sheetFormatPr defaultColWidth="10.7109375" defaultRowHeight="14.25" customHeight="1"/>
  <cols>
    <col min="1" max="1" width="29.5703125" style="1" bestFit="1" customWidth="1"/>
    <col min="2" max="2" width="5" style="12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11.140625" style="2" customWidth="1"/>
    <col min="19" max="19" width="7.7109375" style="1" customWidth="1"/>
    <col min="20" max="20" width="1.7109375" style="1" customWidth="1"/>
    <col min="21" max="21" width="7.7109375" style="1" customWidth="1"/>
    <col min="22" max="22" width="12.85546875" style="1" bestFit="1" customWidth="1"/>
    <col min="23" max="23" width="10.85546875" style="1" bestFit="1" customWidth="1"/>
    <col min="24" max="16384" width="10.7109375" style="1"/>
  </cols>
  <sheetData>
    <row r="1" spans="1:23" ht="14.25" customHeight="1">
      <c r="A1" s="169" t="s">
        <v>25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1"/>
    </row>
    <row r="2" spans="1:23" ht="14.25" customHeight="1">
      <c r="A2" s="172" t="s">
        <v>24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4"/>
    </row>
    <row r="3" spans="1:23" ht="14.25" customHeight="1">
      <c r="A3" s="172" t="s">
        <v>40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4"/>
    </row>
    <row r="4" spans="1:23" ht="14.25" customHeight="1">
      <c r="A4" s="175" t="s">
        <v>47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7"/>
      <c r="V4" s="4"/>
    </row>
    <row r="5" spans="1:23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3" ht="14.25" customHeight="1">
      <c r="A6" s="10">
        <v>600000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600000</v>
      </c>
      <c r="H6" s="12" t="s">
        <v>0</v>
      </c>
      <c r="I6" s="15" t="s">
        <v>2</v>
      </c>
      <c r="J6" s="14"/>
      <c r="K6" s="16">
        <f>+M27</f>
        <v>372000</v>
      </c>
      <c r="L6" s="14"/>
      <c r="M6" s="17" t="s">
        <v>3</v>
      </c>
      <c r="N6" s="14"/>
      <c r="O6" s="18">
        <f>K6/G6</f>
        <v>0.62</v>
      </c>
      <c r="P6" s="19"/>
      <c r="Q6" s="2"/>
      <c r="R6" s="3"/>
      <c r="U6" s="143"/>
      <c r="V6" s="20"/>
    </row>
    <row r="7" spans="1:23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  <c r="U7" s="144"/>
    </row>
    <row r="8" spans="1:23" ht="14.25" customHeight="1">
      <c r="A8" s="21"/>
      <c r="B8" s="6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5"/>
      <c r="Q8" s="2"/>
      <c r="R8" s="3"/>
      <c r="U8" s="64"/>
      <c r="V8" s="25"/>
      <c r="W8" s="26"/>
    </row>
    <row r="9" spans="1:23" ht="14.25" customHeight="1">
      <c r="A9" s="21"/>
      <c r="B9" s="6" t="s">
        <v>27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20</v>
      </c>
      <c r="L9" s="15"/>
      <c r="M9" s="15" t="s">
        <v>7</v>
      </c>
      <c r="N9" s="15"/>
      <c r="O9" s="15" t="s">
        <v>8</v>
      </c>
      <c r="P9" s="145"/>
      <c r="Q9" s="2"/>
      <c r="R9" s="3"/>
    </row>
    <row r="10" spans="1:23" s="40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32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37"/>
    </row>
    <row r="11" spans="1:23" ht="14.25" customHeight="1">
      <c r="A11" s="42">
        <v>1</v>
      </c>
      <c r="B11" s="43">
        <v>1</v>
      </c>
      <c r="C11" s="44">
        <v>1</v>
      </c>
      <c r="D11" s="45"/>
      <c r="E11" s="46">
        <f t="shared" ref="E11:E27" si="0">$A$6/K11</f>
        <v>8.3333333333333339</v>
      </c>
      <c r="F11" s="24"/>
      <c r="G11" s="46">
        <v>18</v>
      </c>
      <c r="H11" s="15"/>
      <c r="I11" s="47">
        <f t="shared" ref="I11:I20" si="1">G11*($I$9/$G$9)</f>
        <v>3600</v>
      </c>
      <c r="J11" s="47"/>
      <c r="K11" s="27">
        <f t="shared" ref="K11:K22" si="2">I11*$K$9</f>
        <v>72000</v>
      </c>
      <c r="L11" s="48"/>
      <c r="M11" s="49">
        <f t="shared" ref="M11:M24" si="3">K11*C11</f>
        <v>72000</v>
      </c>
      <c r="N11" s="50"/>
      <c r="O11" s="51">
        <f t="shared" ref="O11:O24" si="4">(M11/$K$6)</f>
        <v>0.19354838709677419</v>
      </c>
      <c r="P11" s="52"/>
      <c r="Q11" s="15"/>
      <c r="R11" s="136"/>
      <c r="S11" s="41"/>
    </row>
    <row r="12" spans="1:23" ht="14.25" customHeight="1">
      <c r="A12" s="121">
        <v>2</v>
      </c>
      <c r="B12" s="122">
        <v>1</v>
      </c>
      <c r="C12" s="123">
        <v>2</v>
      </c>
      <c r="D12" s="124"/>
      <c r="E12" s="125">
        <f t="shared" si="0"/>
        <v>19.35483870967742</v>
      </c>
      <c r="F12" s="126"/>
      <c r="G12" s="125">
        <v>7.75</v>
      </c>
      <c r="H12" s="127"/>
      <c r="I12" s="128">
        <f t="shared" si="1"/>
        <v>1550</v>
      </c>
      <c r="J12" s="128"/>
      <c r="K12" s="129">
        <f t="shared" si="2"/>
        <v>31000</v>
      </c>
      <c r="L12" s="130"/>
      <c r="M12" s="131">
        <f t="shared" si="3"/>
        <v>62000</v>
      </c>
      <c r="N12" s="132"/>
      <c r="O12" s="133">
        <f t="shared" si="4"/>
        <v>0.16666666666666666</v>
      </c>
      <c r="P12" s="134"/>
      <c r="Q12" s="127"/>
      <c r="R12" s="135"/>
      <c r="S12" s="41"/>
    </row>
    <row r="13" spans="1:23" ht="14.25" customHeight="1">
      <c r="A13" s="121" t="s">
        <v>39</v>
      </c>
      <c r="B13" s="122">
        <v>2</v>
      </c>
      <c r="C13" s="123">
        <v>2</v>
      </c>
      <c r="D13" s="124"/>
      <c r="E13" s="125">
        <f t="shared" si="0"/>
        <v>50</v>
      </c>
      <c r="F13" s="126"/>
      <c r="G13" s="125">
        <v>3</v>
      </c>
      <c r="H13" s="127"/>
      <c r="I13" s="128">
        <f t="shared" si="1"/>
        <v>600</v>
      </c>
      <c r="J13" s="128"/>
      <c r="K13" s="129">
        <f t="shared" si="2"/>
        <v>12000</v>
      </c>
      <c r="L13" s="130"/>
      <c r="M13" s="131">
        <f t="shared" si="3"/>
        <v>24000</v>
      </c>
      <c r="N13" s="132"/>
      <c r="O13" s="133">
        <f t="shared" si="4"/>
        <v>6.4516129032258063E-2</v>
      </c>
      <c r="P13" s="134"/>
      <c r="Q13" s="127"/>
      <c r="R13" s="135"/>
      <c r="S13" s="41"/>
    </row>
    <row r="14" spans="1:23" ht="14.25" customHeight="1">
      <c r="A14" s="42">
        <v>4</v>
      </c>
      <c r="B14" s="43">
        <v>1</v>
      </c>
      <c r="C14" s="44">
        <v>4</v>
      </c>
      <c r="D14" s="45"/>
      <c r="E14" s="46">
        <f t="shared" si="0"/>
        <v>300</v>
      </c>
      <c r="F14" s="24"/>
      <c r="G14" s="46">
        <v>0.5</v>
      </c>
      <c r="H14" s="15"/>
      <c r="I14" s="47">
        <f t="shared" si="1"/>
        <v>100</v>
      </c>
      <c r="J14" s="47"/>
      <c r="K14" s="27">
        <f t="shared" si="2"/>
        <v>2000</v>
      </c>
      <c r="L14" s="48"/>
      <c r="M14" s="49">
        <f t="shared" si="3"/>
        <v>8000</v>
      </c>
      <c r="N14" s="50"/>
      <c r="O14" s="51">
        <f t="shared" si="4"/>
        <v>2.1505376344086023E-2</v>
      </c>
      <c r="P14" s="52"/>
      <c r="Q14" s="15"/>
      <c r="R14" s="136"/>
      <c r="S14" s="41"/>
    </row>
    <row r="15" spans="1:23" ht="14.25" customHeight="1">
      <c r="A15" s="42" t="s">
        <v>42</v>
      </c>
      <c r="B15" s="43">
        <v>2</v>
      </c>
      <c r="C15" s="44">
        <v>4</v>
      </c>
      <c r="D15" s="45"/>
      <c r="E15" s="46">
        <f t="shared" si="0"/>
        <v>150</v>
      </c>
      <c r="F15" s="24"/>
      <c r="G15" s="46">
        <v>1</v>
      </c>
      <c r="H15" s="15"/>
      <c r="I15" s="46">
        <f t="shared" si="1"/>
        <v>200</v>
      </c>
      <c r="J15" s="47"/>
      <c r="K15" s="27">
        <f t="shared" si="2"/>
        <v>4000</v>
      </c>
      <c r="L15" s="48"/>
      <c r="M15" s="49">
        <f t="shared" si="3"/>
        <v>16000</v>
      </c>
      <c r="N15" s="50"/>
      <c r="O15" s="51">
        <f t="shared" si="4"/>
        <v>4.3010752688172046E-2</v>
      </c>
      <c r="P15" s="52"/>
      <c r="Q15" s="15"/>
      <c r="R15" s="136"/>
      <c r="S15" s="41"/>
    </row>
    <row r="16" spans="1:23" ht="14.25" customHeight="1">
      <c r="A16" s="121">
        <v>10</v>
      </c>
      <c r="B16" s="122">
        <v>1</v>
      </c>
      <c r="C16" s="123">
        <v>10</v>
      </c>
      <c r="D16" s="124"/>
      <c r="E16" s="125">
        <f t="shared" ref="E16" si="5">$A$6/K16</f>
        <v>600</v>
      </c>
      <c r="F16" s="126"/>
      <c r="G16" s="125">
        <v>0.25</v>
      </c>
      <c r="H16" s="127"/>
      <c r="I16" s="125">
        <f t="shared" ref="I16" si="6">G16*($I$9/$G$9)</f>
        <v>50</v>
      </c>
      <c r="J16" s="128"/>
      <c r="K16" s="129">
        <f t="shared" ref="K16" si="7">I16*$K$9</f>
        <v>1000</v>
      </c>
      <c r="L16" s="130"/>
      <c r="M16" s="131">
        <f t="shared" ref="M16" si="8">K16*C16</f>
        <v>10000</v>
      </c>
      <c r="N16" s="132"/>
      <c r="O16" s="133">
        <f t="shared" ref="O16" si="9">(M16/$K$6)</f>
        <v>2.6881720430107527E-2</v>
      </c>
      <c r="P16" s="134"/>
      <c r="Q16" s="127"/>
      <c r="R16" s="135"/>
      <c r="S16" s="41"/>
    </row>
    <row r="17" spans="1:19" ht="14.25" customHeight="1">
      <c r="A17" s="147" t="s">
        <v>43</v>
      </c>
      <c r="B17" s="122">
        <v>1</v>
      </c>
      <c r="C17" s="123">
        <v>10</v>
      </c>
      <c r="D17" s="124"/>
      <c r="E17" s="125">
        <f t="shared" si="0"/>
        <v>75</v>
      </c>
      <c r="F17" s="126"/>
      <c r="G17" s="125">
        <v>2</v>
      </c>
      <c r="H17" s="127"/>
      <c r="I17" s="125">
        <f t="shared" si="1"/>
        <v>400</v>
      </c>
      <c r="J17" s="128"/>
      <c r="K17" s="129">
        <f t="shared" si="2"/>
        <v>8000</v>
      </c>
      <c r="L17" s="130"/>
      <c r="M17" s="131">
        <f t="shared" si="3"/>
        <v>80000</v>
      </c>
      <c r="N17" s="132"/>
      <c r="O17" s="133">
        <f t="shared" si="4"/>
        <v>0.21505376344086022</v>
      </c>
      <c r="P17" s="134"/>
      <c r="Q17" s="127"/>
      <c r="R17" s="135"/>
      <c r="S17" s="41"/>
    </row>
    <row r="18" spans="1:19" ht="14.25" customHeight="1">
      <c r="A18" s="121" t="s">
        <v>38</v>
      </c>
      <c r="B18" s="146">
        <v>6</v>
      </c>
      <c r="C18" s="123">
        <v>10</v>
      </c>
      <c r="D18" s="124"/>
      <c r="E18" s="125">
        <f t="shared" si="0"/>
        <v>600</v>
      </c>
      <c r="F18" s="126"/>
      <c r="G18" s="125">
        <v>0.25</v>
      </c>
      <c r="H18" s="127"/>
      <c r="I18" s="125">
        <f t="shared" si="1"/>
        <v>50</v>
      </c>
      <c r="J18" s="128"/>
      <c r="K18" s="129">
        <f t="shared" si="2"/>
        <v>1000</v>
      </c>
      <c r="L18" s="130"/>
      <c r="M18" s="131">
        <f t="shared" si="3"/>
        <v>10000</v>
      </c>
      <c r="N18" s="132"/>
      <c r="O18" s="133">
        <f t="shared" si="4"/>
        <v>2.6881720430107527E-2</v>
      </c>
      <c r="P18" s="134"/>
      <c r="Q18" s="127"/>
      <c r="R18" s="135"/>
      <c r="S18" s="41"/>
    </row>
    <row r="19" spans="1:19" ht="14.25" customHeight="1">
      <c r="A19" s="42">
        <v>20</v>
      </c>
      <c r="B19" s="43">
        <v>1</v>
      </c>
      <c r="C19" s="44">
        <v>20</v>
      </c>
      <c r="D19" s="45"/>
      <c r="E19" s="46">
        <f t="shared" si="0"/>
        <v>600</v>
      </c>
      <c r="F19" s="24"/>
      <c r="G19" s="46">
        <v>0.25</v>
      </c>
      <c r="H19" s="15"/>
      <c r="I19" s="46">
        <f t="shared" si="1"/>
        <v>50</v>
      </c>
      <c r="J19" s="47"/>
      <c r="K19" s="27">
        <f t="shared" si="2"/>
        <v>1000</v>
      </c>
      <c r="L19" s="48"/>
      <c r="M19" s="49">
        <f t="shared" si="3"/>
        <v>20000</v>
      </c>
      <c r="N19" s="50"/>
      <c r="O19" s="51">
        <f t="shared" si="4"/>
        <v>5.3763440860215055E-2</v>
      </c>
      <c r="P19" s="52"/>
      <c r="Q19" s="15"/>
      <c r="R19" s="136"/>
      <c r="S19" s="41"/>
    </row>
    <row r="20" spans="1:19" ht="14.25" customHeight="1">
      <c r="A20" s="154" t="s">
        <v>44</v>
      </c>
      <c r="B20" s="43">
        <v>4</v>
      </c>
      <c r="C20" s="44">
        <v>20</v>
      </c>
      <c r="D20" s="45"/>
      <c r="E20" s="46">
        <f t="shared" si="0"/>
        <v>600</v>
      </c>
      <c r="F20" s="24"/>
      <c r="G20" s="46">
        <v>0.25</v>
      </c>
      <c r="H20" s="15"/>
      <c r="I20" s="46">
        <f t="shared" si="1"/>
        <v>50</v>
      </c>
      <c r="J20" s="47"/>
      <c r="K20" s="27">
        <f t="shared" si="2"/>
        <v>1000</v>
      </c>
      <c r="L20" s="48"/>
      <c r="M20" s="49">
        <f t="shared" si="3"/>
        <v>20000</v>
      </c>
      <c r="N20" s="50"/>
      <c r="O20" s="51">
        <f t="shared" si="4"/>
        <v>5.3763440860215055E-2</v>
      </c>
      <c r="P20" s="52"/>
      <c r="Q20" s="15"/>
      <c r="R20" s="139" t="s">
        <v>23</v>
      </c>
      <c r="S20" s="41"/>
    </row>
    <row r="21" spans="1:19" ht="14.25" customHeight="1">
      <c r="A21" s="121">
        <v>40</v>
      </c>
      <c r="B21" s="122">
        <v>1</v>
      </c>
      <c r="C21" s="123">
        <v>40</v>
      </c>
      <c r="D21" s="124"/>
      <c r="E21" s="125">
        <f t="shared" si="0"/>
        <v>15000</v>
      </c>
      <c r="F21" s="126"/>
      <c r="G21" s="125" t="s">
        <v>0</v>
      </c>
      <c r="H21" s="127"/>
      <c r="I21" s="128">
        <v>2</v>
      </c>
      <c r="J21" s="128"/>
      <c r="K21" s="129">
        <f t="shared" si="2"/>
        <v>40</v>
      </c>
      <c r="L21" s="130"/>
      <c r="M21" s="131">
        <f t="shared" si="3"/>
        <v>1600</v>
      </c>
      <c r="N21" s="132"/>
      <c r="O21" s="133">
        <f t="shared" si="4"/>
        <v>4.3010752688172043E-3</v>
      </c>
      <c r="P21" s="134"/>
      <c r="Q21" s="127"/>
      <c r="R21" s="138">
        <f>SUM(O11:O23)</f>
        <v>0.95161290322580627</v>
      </c>
      <c r="S21" s="41"/>
    </row>
    <row r="22" spans="1:19" ht="14.25" customHeight="1">
      <c r="A22" s="121" t="s">
        <v>41</v>
      </c>
      <c r="B22" s="146">
        <v>6</v>
      </c>
      <c r="C22" s="123">
        <v>40</v>
      </c>
      <c r="D22" s="124"/>
      <c r="E22" s="125">
        <f t="shared" si="0"/>
        <v>2307.6923076923076</v>
      </c>
      <c r="F22" s="126"/>
      <c r="G22" s="125" t="s">
        <v>0</v>
      </c>
      <c r="H22" s="127"/>
      <c r="I22" s="128">
        <v>13</v>
      </c>
      <c r="J22" s="128"/>
      <c r="K22" s="129">
        <f t="shared" si="2"/>
        <v>260</v>
      </c>
      <c r="L22" s="130"/>
      <c r="M22" s="131">
        <f t="shared" si="3"/>
        <v>10400</v>
      </c>
      <c r="N22" s="132"/>
      <c r="O22" s="133">
        <f t="shared" si="4"/>
        <v>2.7956989247311829E-2</v>
      </c>
      <c r="P22" s="134"/>
      <c r="Q22" s="127"/>
      <c r="R22" s="138"/>
      <c r="S22" s="41"/>
    </row>
    <row r="23" spans="1:19" ht="14.25" customHeight="1">
      <c r="A23" s="121" t="s">
        <v>45</v>
      </c>
      <c r="B23" s="122">
        <v>2</v>
      </c>
      <c r="C23" s="123">
        <v>40</v>
      </c>
      <c r="D23" s="124"/>
      <c r="E23" s="125">
        <f t="shared" ref="E23" si="10">$A$6/K23</f>
        <v>1200</v>
      </c>
      <c r="F23" s="126"/>
      <c r="G23" s="125" t="s">
        <v>0</v>
      </c>
      <c r="H23" s="127"/>
      <c r="I23" s="128">
        <v>25</v>
      </c>
      <c r="J23" s="128"/>
      <c r="K23" s="129">
        <f t="shared" ref="K23" si="11">I23*$K$9</f>
        <v>500</v>
      </c>
      <c r="L23" s="130"/>
      <c r="M23" s="131">
        <f t="shared" ref="M23" si="12">K23*C23</f>
        <v>20000</v>
      </c>
      <c r="N23" s="132"/>
      <c r="O23" s="133">
        <f t="shared" ref="O23" si="13">(M23/$K$6)</f>
        <v>5.3763440860215055E-2</v>
      </c>
      <c r="P23" s="134"/>
      <c r="Q23" s="127"/>
      <c r="R23" s="138" t="s">
        <v>31</v>
      </c>
      <c r="S23" s="41"/>
    </row>
    <row r="24" spans="1:19" s="64" customFormat="1" ht="14.25" customHeight="1" thickBot="1">
      <c r="A24" s="155">
        <v>1000</v>
      </c>
      <c r="B24" s="156">
        <v>1</v>
      </c>
      <c r="C24" s="53">
        <v>1000</v>
      </c>
      <c r="D24" s="157"/>
      <c r="E24" s="54">
        <f t="shared" si="0"/>
        <v>35294.117647058825</v>
      </c>
      <c r="F24" s="55"/>
      <c r="G24" s="54" t="s">
        <v>0</v>
      </c>
      <c r="H24" s="158"/>
      <c r="I24" s="56" t="s">
        <v>0</v>
      </c>
      <c r="J24" s="56"/>
      <c r="K24" s="57">
        <v>17</v>
      </c>
      <c r="L24" s="58" t="s">
        <v>29</v>
      </c>
      <c r="M24" s="59">
        <f t="shared" si="3"/>
        <v>17000</v>
      </c>
      <c r="N24" s="60"/>
      <c r="O24" s="61">
        <f t="shared" si="4"/>
        <v>4.5698924731182797E-2</v>
      </c>
      <c r="P24" s="159"/>
      <c r="Q24" s="55"/>
      <c r="R24" s="160">
        <f>SUM(O24:O24)</f>
        <v>4.5698924731182797E-2</v>
      </c>
      <c r="S24" s="63"/>
    </row>
    <row r="25" spans="1:19" ht="14.25" customHeight="1" thickTop="1">
      <c r="A25" s="21"/>
      <c r="B25" s="6"/>
      <c r="C25" s="24" t="s">
        <v>35</v>
      </c>
      <c r="D25" s="14"/>
      <c r="E25" s="65">
        <f t="shared" si="0"/>
        <v>4.4837352503792491</v>
      </c>
      <c r="F25" s="24"/>
      <c r="G25" s="46">
        <f>SUM(G11:G24)</f>
        <v>33.25</v>
      </c>
      <c r="H25" s="27"/>
      <c r="I25" s="47">
        <f>SUM(I11:I24)</f>
        <v>6690</v>
      </c>
      <c r="J25" s="47"/>
      <c r="K25" s="27">
        <f>SUM(K11:K24)</f>
        <v>133817</v>
      </c>
      <c r="L25" s="48"/>
      <c r="M25" s="49">
        <f>SUM(M11:M24)</f>
        <v>371000</v>
      </c>
      <c r="N25" s="50"/>
      <c r="O25" s="51">
        <f>SUM(O11:O24)</f>
        <v>0.99731182795698903</v>
      </c>
      <c r="P25" s="66" t="s">
        <v>16</v>
      </c>
      <c r="Q25" s="2"/>
      <c r="R25" s="140">
        <f>R21+R24</f>
        <v>0.99731182795698903</v>
      </c>
    </row>
    <row r="26" spans="1:19" s="40" customFormat="1" ht="14.25" customHeight="1" thickBot="1">
      <c r="A26" s="67" t="s">
        <v>34</v>
      </c>
      <c r="B26" s="68"/>
      <c r="C26" s="53">
        <f>C24</f>
        <v>1000</v>
      </c>
      <c r="D26" s="62"/>
      <c r="E26" s="54">
        <f t="shared" si="0"/>
        <v>600000</v>
      </c>
      <c r="F26" s="55"/>
      <c r="G26" s="54" t="s">
        <v>0</v>
      </c>
      <c r="H26" s="57"/>
      <c r="I26" s="56" t="s">
        <v>0</v>
      </c>
      <c r="J26" s="56"/>
      <c r="K26" s="57">
        <v>1</v>
      </c>
      <c r="L26" s="58"/>
      <c r="M26" s="59">
        <f t="shared" ref="M26" si="14">K26*C26</f>
        <v>1000</v>
      </c>
      <c r="N26" s="60"/>
      <c r="O26" s="61">
        <f t="shared" ref="O26" si="15">(M26/$K$6)</f>
        <v>2.6881720430107529E-3</v>
      </c>
      <c r="P26" s="69"/>
      <c r="Q26" s="70"/>
      <c r="R26" s="141">
        <f>O26</f>
        <v>2.6881720430107529E-3</v>
      </c>
    </row>
    <row r="27" spans="1:19" s="40" customFormat="1" ht="14.25" customHeight="1" thickTop="1">
      <c r="A27" s="21"/>
      <c r="B27" s="6"/>
      <c r="C27" s="24" t="s">
        <v>15</v>
      </c>
      <c r="D27" s="14"/>
      <c r="E27" s="65">
        <f t="shared" si="0"/>
        <v>4.4837017441599789</v>
      </c>
      <c r="F27" s="24"/>
      <c r="G27" s="46">
        <f>SUM(G25:G26)</f>
        <v>33.25</v>
      </c>
      <c r="H27" s="27"/>
      <c r="I27" s="47">
        <f>SUM(I25:I26)</f>
        <v>6690</v>
      </c>
      <c r="J27" s="47"/>
      <c r="K27" s="27">
        <f>SUM(K25:K26)</f>
        <v>133818</v>
      </c>
      <c r="L27" s="48"/>
      <c r="M27" s="49">
        <f>SUM(M25:M26)</f>
        <v>372000</v>
      </c>
      <c r="N27" s="50"/>
      <c r="O27" s="51">
        <f>SUM(O25:O26)</f>
        <v>0.99999999999999978</v>
      </c>
      <c r="P27" s="66"/>
      <c r="Q27" s="2"/>
      <c r="R27" s="140">
        <f>SUM(R25:R26)</f>
        <v>0.99999999999999978</v>
      </c>
    </row>
    <row r="28" spans="1:19" s="40" customFormat="1" ht="14.25" customHeight="1">
      <c r="A28" s="21"/>
      <c r="B28" s="72"/>
      <c r="C28" s="73"/>
      <c r="D28" s="38"/>
      <c r="E28" s="74"/>
      <c r="F28" s="73"/>
      <c r="G28" s="74"/>
      <c r="H28" s="75"/>
      <c r="I28" s="76"/>
      <c r="J28" s="76"/>
      <c r="K28" s="76"/>
      <c r="L28" s="77"/>
      <c r="M28" s="78"/>
      <c r="N28" s="79"/>
      <c r="O28" s="80"/>
      <c r="P28" s="80"/>
      <c r="Q28" s="38"/>
      <c r="R28" s="39"/>
    </row>
    <row r="29" spans="1:19" s="40" customFormat="1" ht="14.25" customHeight="1">
      <c r="A29" s="81" t="s">
        <v>46</v>
      </c>
      <c r="B29" s="72"/>
      <c r="C29" s="73"/>
      <c r="D29" s="38"/>
      <c r="E29" s="178" t="s">
        <v>30</v>
      </c>
      <c r="F29" s="179"/>
      <c r="G29" s="179"/>
      <c r="H29" s="179"/>
      <c r="I29" s="179"/>
      <c r="J29" s="179"/>
      <c r="K29" s="180"/>
      <c r="L29" s="76"/>
      <c r="M29" s="76"/>
      <c r="N29" s="79"/>
      <c r="O29" s="80"/>
      <c r="P29" s="80"/>
      <c r="Q29" s="38"/>
      <c r="R29" s="39"/>
    </row>
    <row r="30" spans="1:19" s="40" customFormat="1" ht="14.25" customHeight="1">
      <c r="A30" s="82"/>
      <c r="B30" s="72"/>
      <c r="C30" s="73"/>
      <c r="D30" s="38"/>
      <c r="E30" s="148">
        <v>1</v>
      </c>
      <c r="F30" s="149" t="s">
        <v>17</v>
      </c>
      <c r="G30" s="150">
        <f>$A$6/SUM(K11)</f>
        <v>8.3333333333333339</v>
      </c>
      <c r="H30" s="151"/>
      <c r="I30" s="152">
        <v>10</v>
      </c>
      <c r="J30" s="149" t="s">
        <v>17</v>
      </c>
      <c r="K30" s="153">
        <f>$A$6/SUM(K16:K18)</f>
        <v>60</v>
      </c>
      <c r="L30" s="88"/>
      <c r="M30" s="89"/>
      <c r="N30" s="79"/>
      <c r="O30" s="80"/>
      <c r="P30" s="80"/>
      <c r="Q30" s="38"/>
      <c r="R30" s="39"/>
    </row>
    <row r="31" spans="1:19" s="40" customFormat="1" ht="14.25" customHeight="1">
      <c r="A31" s="21"/>
      <c r="B31" s="72"/>
      <c r="C31" s="73"/>
      <c r="D31" s="38"/>
      <c r="E31" s="83">
        <v>2</v>
      </c>
      <c r="F31" s="2" t="s">
        <v>17</v>
      </c>
      <c r="G31" s="84">
        <f>$A$6/SUM(K12:K13)</f>
        <v>13.953488372093023</v>
      </c>
      <c r="H31" s="85"/>
      <c r="I31" s="86">
        <v>20</v>
      </c>
      <c r="J31" s="2" t="s">
        <v>17</v>
      </c>
      <c r="K31" s="87">
        <f>$A$6/SUM(K19:K20)</f>
        <v>300</v>
      </c>
      <c r="L31" s="88"/>
      <c r="M31" s="89"/>
      <c r="N31" s="79"/>
      <c r="O31" s="80"/>
      <c r="P31" s="80"/>
      <c r="Q31" s="38"/>
      <c r="R31" s="39"/>
    </row>
    <row r="32" spans="1:19" s="40" customFormat="1" ht="14.25" customHeight="1">
      <c r="A32" s="90"/>
      <c r="B32" s="72"/>
      <c r="C32" s="73"/>
      <c r="D32" s="38"/>
      <c r="E32" s="83">
        <v>4</v>
      </c>
      <c r="F32" s="2" t="s">
        <v>17</v>
      </c>
      <c r="G32" s="84">
        <f>$A$6/SUM(K14:K15)</f>
        <v>100</v>
      </c>
      <c r="H32" s="38"/>
      <c r="I32" s="86">
        <v>40</v>
      </c>
      <c r="J32" s="2" t="s">
        <v>17</v>
      </c>
      <c r="K32" s="87">
        <f>$A$6/SUM(K21:K23)</f>
        <v>750</v>
      </c>
      <c r="L32" s="88"/>
      <c r="M32" s="89"/>
      <c r="N32" s="79"/>
      <c r="O32" s="80"/>
      <c r="P32" s="80"/>
      <c r="Q32" s="38"/>
      <c r="R32" s="39"/>
    </row>
    <row r="33" spans="1:23" s="40" customFormat="1" ht="14.25" customHeight="1">
      <c r="A33" s="90"/>
      <c r="B33" s="72"/>
      <c r="C33" s="73"/>
      <c r="D33" s="38"/>
      <c r="E33" s="91"/>
      <c r="F33" s="37"/>
      <c r="G33" s="92"/>
      <c r="H33" s="93"/>
      <c r="I33" s="94">
        <v>2000</v>
      </c>
      <c r="J33" s="37" t="s">
        <v>17</v>
      </c>
      <c r="K33" s="95">
        <f>$A$6/SUM(K24)</f>
        <v>35294.117647058825</v>
      </c>
      <c r="L33" s="88"/>
      <c r="M33" s="89"/>
      <c r="N33" s="79"/>
      <c r="O33" s="80"/>
      <c r="P33" s="80"/>
      <c r="Q33" s="38"/>
      <c r="R33" s="39"/>
    </row>
    <row r="34" spans="1:23" s="40" customFormat="1" ht="14.25" customHeight="1">
      <c r="A34" s="90"/>
      <c r="B34" s="72"/>
      <c r="C34" s="73"/>
      <c r="D34" s="38"/>
      <c r="E34" s="86"/>
      <c r="F34" s="2"/>
      <c r="G34" s="84"/>
      <c r="H34" s="85"/>
      <c r="I34" s="86"/>
      <c r="J34" s="2"/>
      <c r="K34" s="84"/>
      <c r="L34" s="88"/>
      <c r="M34" s="89"/>
      <c r="N34" s="79"/>
      <c r="O34" s="80"/>
      <c r="P34" s="80"/>
      <c r="Q34" s="38"/>
      <c r="R34" s="39"/>
    </row>
    <row r="35" spans="1:23" s="40" customFormat="1" ht="14.25" customHeight="1">
      <c r="A35" s="90"/>
      <c r="B35" s="72"/>
      <c r="C35" s="73"/>
      <c r="D35" s="38"/>
      <c r="E35" s="86"/>
      <c r="F35" s="2"/>
      <c r="G35" s="84"/>
      <c r="H35" s="85"/>
      <c r="I35" s="96"/>
      <c r="J35" s="2"/>
      <c r="K35" s="84"/>
      <c r="L35" s="88"/>
      <c r="M35" s="89"/>
      <c r="N35" s="79"/>
      <c r="O35" s="80"/>
      <c r="P35" s="80"/>
      <c r="Q35" s="38"/>
      <c r="R35" s="39"/>
    </row>
    <row r="36" spans="1:23" ht="14.25" customHeight="1">
      <c r="A36" s="97" t="s">
        <v>18</v>
      </c>
      <c r="B36" s="98" t="s">
        <v>37</v>
      </c>
      <c r="C36" s="2"/>
      <c r="D36" s="2"/>
      <c r="E36" s="99"/>
      <c r="F36" s="100"/>
      <c r="G36" s="101"/>
      <c r="H36" s="85"/>
      <c r="I36" s="88"/>
      <c r="J36" s="88"/>
      <c r="K36" s="88"/>
      <c r="L36" s="102"/>
      <c r="M36" s="103"/>
      <c r="N36" s="104"/>
      <c r="O36" s="66"/>
      <c r="P36" s="66"/>
      <c r="Q36" s="2"/>
      <c r="R36" s="3"/>
    </row>
    <row r="37" spans="1:23" ht="14.25" customHeight="1">
      <c r="A37" s="97" t="s">
        <v>29</v>
      </c>
      <c r="B37" s="98" t="s">
        <v>33</v>
      </c>
      <c r="C37" s="2"/>
      <c r="D37" s="2"/>
      <c r="E37" s="99"/>
      <c r="F37" s="100"/>
      <c r="G37" s="105"/>
      <c r="H37" s="85"/>
      <c r="I37" s="88"/>
      <c r="J37" s="88"/>
      <c r="K37" s="102"/>
      <c r="L37" s="102"/>
      <c r="M37" s="88"/>
      <c r="N37" s="104"/>
      <c r="O37" s="106"/>
      <c r="P37" s="106"/>
      <c r="Q37" s="2"/>
      <c r="R37" s="3"/>
    </row>
    <row r="38" spans="1:23" ht="14.25" customHeight="1">
      <c r="A38" s="97" t="s">
        <v>16</v>
      </c>
      <c r="B38" s="98" t="s">
        <v>19</v>
      </c>
      <c r="C38" s="2"/>
      <c r="D38" s="2"/>
      <c r="E38" s="99"/>
      <c r="F38" s="100"/>
      <c r="G38" s="105"/>
      <c r="H38" s="85"/>
      <c r="I38" s="88"/>
      <c r="J38" s="88"/>
      <c r="K38" s="102"/>
      <c r="L38" s="102"/>
      <c r="M38" s="88"/>
      <c r="N38" s="104"/>
      <c r="O38" s="106"/>
      <c r="P38" s="106"/>
      <c r="Q38" s="2"/>
      <c r="R38" s="3"/>
    </row>
    <row r="39" spans="1:23" ht="14.25" customHeight="1">
      <c r="A39" s="21"/>
      <c r="B39" s="6"/>
      <c r="C39" s="2"/>
      <c r="D39" s="2"/>
      <c r="E39" s="2"/>
      <c r="F39" s="107"/>
      <c r="G39" s="2"/>
      <c r="H39" s="2"/>
      <c r="I39" s="2"/>
      <c r="J39" s="107"/>
      <c r="K39" s="2"/>
      <c r="L39" s="2"/>
      <c r="M39" s="2"/>
      <c r="N39" s="107"/>
      <c r="O39" s="2"/>
      <c r="P39" s="2"/>
      <c r="Q39" s="2"/>
      <c r="R39" s="3"/>
      <c r="V39" s="99"/>
    </row>
    <row r="40" spans="1:23" ht="14.25" customHeight="1">
      <c r="A40" s="108"/>
      <c r="B40" s="109"/>
      <c r="C40" s="33" t="s">
        <v>8</v>
      </c>
      <c r="D40" s="34"/>
      <c r="E40" s="34"/>
      <c r="F40" s="33" t="s">
        <v>20</v>
      </c>
      <c r="G40" s="34"/>
      <c r="H40" s="34"/>
      <c r="I40" s="34"/>
      <c r="J40" s="33" t="s">
        <v>21</v>
      </c>
      <c r="K40" s="34"/>
      <c r="L40" s="34"/>
      <c r="M40" s="34"/>
      <c r="N40" s="33" t="s">
        <v>22</v>
      </c>
      <c r="O40" s="34"/>
      <c r="P40" s="34"/>
      <c r="Q40" s="33" t="s">
        <v>36</v>
      </c>
      <c r="R40" s="110"/>
      <c r="S40" s="64"/>
      <c r="V40" s="99"/>
    </row>
    <row r="41" spans="1:23" ht="12.75" customHeight="1">
      <c r="A41" s="42">
        <f>A11</f>
        <v>1</v>
      </c>
      <c r="B41" s="43"/>
      <c r="C41" s="12">
        <f>C11</f>
        <v>1</v>
      </c>
      <c r="D41" s="14"/>
      <c r="E41" s="14">
        <v>18</v>
      </c>
      <c r="F41" s="15" t="s">
        <v>17</v>
      </c>
      <c r="G41" s="45">
        <f t="shared" ref="G41:G50" si="16">E41*C41</f>
        <v>18</v>
      </c>
      <c r="H41" s="14"/>
      <c r="I41" s="14">
        <v>18</v>
      </c>
      <c r="J41" s="15" t="s">
        <v>17</v>
      </c>
      <c r="K41" s="45">
        <f t="shared" ref="K41:K50" si="17">I41*C41</f>
        <v>18</v>
      </c>
      <c r="L41" s="14"/>
      <c r="M41" s="14">
        <v>18</v>
      </c>
      <c r="N41" s="15" t="s">
        <v>17</v>
      </c>
      <c r="O41" s="45">
        <f>M41*C41</f>
        <v>18</v>
      </c>
      <c r="P41" s="14">
        <v>18</v>
      </c>
      <c r="Q41" s="15" t="s">
        <v>17</v>
      </c>
      <c r="R41" s="111">
        <f>P41*C41</f>
        <v>18</v>
      </c>
      <c r="U41" s="112">
        <f t="shared" ref="U41:U50" si="18">((M41+I41+E41+P41)*($I$9/$G$9))/4</f>
        <v>3600</v>
      </c>
      <c r="V41" s="112">
        <f>I11</f>
        <v>3600</v>
      </c>
      <c r="W41" s="113">
        <f>U41-V41</f>
        <v>0</v>
      </c>
    </row>
    <row r="42" spans="1:23" ht="12.75" customHeight="1">
      <c r="A42" s="42">
        <f t="shared" ref="A42:A50" si="19">A12</f>
        <v>2</v>
      </c>
      <c r="B42" s="43"/>
      <c r="C42" s="12">
        <f t="shared" ref="C42:C50" si="20">C12</f>
        <v>2</v>
      </c>
      <c r="D42" s="14"/>
      <c r="E42" s="14">
        <v>7</v>
      </c>
      <c r="F42" s="15" t="s">
        <v>17</v>
      </c>
      <c r="G42" s="45">
        <f t="shared" si="16"/>
        <v>14</v>
      </c>
      <c r="H42" s="14"/>
      <c r="I42" s="14">
        <v>6</v>
      </c>
      <c r="J42" s="15" t="s">
        <v>17</v>
      </c>
      <c r="K42" s="45">
        <f t="shared" si="17"/>
        <v>12</v>
      </c>
      <c r="L42" s="14"/>
      <c r="M42" s="14">
        <v>9</v>
      </c>
      <c r="N42" s="15" t="s">
        <v>17</v>
      </c>
      <c r="O42" s="45">
        <f t="shared" ref="O42:O50" si="21">M42*C42</f>
        <v>18</v>
      </c>
      <c r="P42" s="14">
        <v>9</v>
      </c>
      <c r="Q42" s="15" t="s">
        <v>17</v>
      </c>
      <c r="R42" s="111">
        <f t="shared" ref="R42:R50" si="22">P42*C42</f>
        <v>18</v>
      </c>
      <c r="U42" s="112">
        <f t="shared" si="18"/>
        <v>1550</v>
      </c>
      <c r="V42" s="112">
        <f t="shared" ref="V42:V50" si="23">I12</f>
        <v>1550</v>
      </c>
      <c r="W42" s="113">
        <f t="shared" ref="W42:W50" si="24">U42-V42</f>
        <v>0</v>
      </c>
    </row>
    <row r="43" spans="1:23" ht="12.75" customHeight="1">
      <c r="A43" s="42" t="str">
        <f t="shared" si="19"/>
        <v>$1x2</v>
      </c>
      <c r="B43" s="43"/>
      <c r="C43" s="12">
        <f t="shared" si="20"/>
        <v>2</v>
      </c>
      <c r="D43" s="14"/>
      <c r="E43" s="14">
        <v>3</v>
      </c>
      <c r="F43" s="15" t="s">
        <v>17</v>
      </c>
      <c r="G43" s="45">
        <f t="shared" si="16"/>
        <v>6</v>
      </c>
      <c r="H43" s="14"/>
      <c r="I43" s="14">
        <v>3</v>
      </c>
      <c r="J43" s="15" t="s">
        <v>17</v>
      </c>
      <c r="K43" s="45">
        <f t="shared" si="17"/>
        <v>6</v>
      </c>
      <c r="L43" s="14"/>
      <c r="M43" s="14">
        <v>3</v>
      </c>
      <c r="N43" s="15" t="s">
        <v>17</v>
      </c>
      <c r="O43" s="45">
        <f t="shared" si="21"/>
        <v>6</v>
      </c>
      <c r="P43" s="14">
        <v>3</v>
      </c>
      <c r="Q43" s="15" t="s">
        <v>17</v>
      </c>
      <c r="R43" s="111">
        <f t="shared" si="22"/>
        <v>6</v>
      </c>
      <c r="U43" s="112">
        <f t="shared" si="18"/>
        <v>600</v>
      </c>
      <c r="V43" s="112">
        <f t="shared" si="23"/>
        <v>600</v>
      </c>
      <c r="W43" s="113">
        <f t="shared" si="24"/>
        <v>0</v>
      </c>
    </row>
    <row r="44" spans="1:23" ht="12.75" customHeight="1">
      <c r="A44" s="42">
        <f t="shared" si="19"/>
        <v>4</v>
      </c>
      <c r="B44" s="43"/>
      <c r="C44" s="12">
        <f t="shared" si="20"/>
        <v>4</v>
      </c>
      <c r="D44" s="14"/>
      <c r="E44" s="14">
        <v>1</v>
      </c>
      <c r="F44" s="15" t="s">
        <v>17</v>
      </c>
      <c r="G44" s="45">
        <f t="shared" si="16"/>
        <v>4</v>
      </c>
      <c r="H44" s="14"/>
      <c r="I44" s="14">
        <v>0</v>
      </c>
      <c r="J44" s="15" t="s">
        <v>17</v>
      </c>
      <c r="K44" s="45">
        <f t="shared" si="17"/>
        <v>0</v>
      </c>
      <c r="L44" s="14"/>
      <c r="M44" s="14">
        <v>1</v>
      </c>
      <c r="N44" s="15" t="s">
        <v>17</v>
      </c>
      <c r="O44" s="45">
        <f t="shared" si="21"/>
        <v>4</v>
      </c>
      <c r="P44" s="14">
        <v>0</v>
      </c>
      <c r="Q44" s="15" t="s">
        <v>17</v>
      </c>
      <c r="R44" s="111">
        <f t="shared" si="22"/>
        <v>0</v>
      </c>
      <c r="U44" s="112">
        <f t="shared" si="18"/>
        <v>100</v>
      </c>
      <c r="V44" s="112">
        <f t="shared" si="23"/>
        <v>100</v>
      </c>
      <c r="W44" s="113">
        <f t="shared" si="24"/>
        <v>0</v>
      </c>
    </row>
    <row r="45" spans="1:23" ht="12.75" customHeight="1">
      <c r="A45" s="42" t="str">
        <f t="shared" si="19"/>
        <v>$2x2</v>
      </c>
      <c r="B45" s="43"/>
      <c r="C45" s="12">
        <f t="shared" si="20"/>
        <v>4</v>
      </c>
      <c r="D45" s="14"/>
      <c r="E45" s="14">
        <v>0</v>
      </c>
      <c r="F45" s="15" t="s">
        <v>17</v>
      </c>
      <c r="G45" s="45">
        <f t="shared" si="16"/>
        <v>0</v>
      </c>
      <c r="H45" s="14"/>
      <c r="I45" s="14">
        <v>1</v>
      </c>
      <c r="J45" s="15" t="s">
        <v>17</v>
      </c>
      <c r="K45" s="45">
        <f t="shared" si="17"/>
        <v>4</v>
      </c>
      <c r="L45" s="14"/>
      <c r="M45" s="14">
        <v>1</v>
      </c>
      <c r="N45" s="15" t="s">
        <v>17</v>
      </c>
      <c r="O45" s="45">
        <f t="shared" si="21"/>
        <v>4</v>
      </c>
      <c r="P45" s="14">
        <v>2</v>
      </c>
      <c r="Q45" s="15" t="s">
        <v>17</v>
      </c>
      <c r="R45" s="111">
        <f t="shared" si="22"/>
        <v>8</v>
      </c>
      <c r="U45" s="112">
        <f t="shared" si="18"/>
        <v>200</v>
      </c>
      <c r="V45" s="112">
        <f t="shared" si="23"/>
        <v>200</v>
      </c>
      <c r="W45" s="113">
        <f t="shared" si="24"/>
        <v>0</v>
      </c>
    </row>
    <row r="46" spans="1:23" ht="14.25" customHeight="1">
      <c r="A46" s="42">
        <f t="shared" si="19"/>
        <v>10</v>
      </c>
      <c r="B46" s="43"/>
      <c r="C46" s="12">
        <f t="shared" si="20"/>
        <v>10</v>
      </c>
      <c r="D46" s="14"/>
      <c r="E46" s="14">
        <v>0</v>
      </c>
      <c r="F46" s="15" t="s">
        <v>17</v>
      </c>
      <c r="G46" s="45">
        <f t="shared" si="16"/>
        <v>0</v>
      </c>
      <c r="H46" s="14"/>
      <c r="I46" s="14">
        <v>0</v>
      </c>
      <c r="J46" s="15" t="s">
        <v>17</v>
      </c>
      <c r="K46" s="45">
        <f t="shared" si="17"/>
        <v>0</v>
      </c>
      <c r="L46" s="14"/>
      <c r="M46" s="14">
        <v>1</v>
      </c>
      <c r="N46" s="15" t="s">
        <v>17</v>
      </c>
      <c r="O46" s="45">
        <f t="shared" si="21"/>
        <v>10</v>
      </c>
      <c r="P46" s="14">
        <v>0</v>
      </c>
      <c r="Q46" s="15" t="s">
        <v>17</v>
      </c>
      <c r="R46" s="111">
        <f t="shared" si="22"/>
        <v>0</v>
      </c>
      <c r="U46" s="112">
        <f t="shared" si="18"/>
        <v>50</v>
      </c>
      <c r="V46" s="112">
        <f t="shared" si="23"/>
        <v>50</v>
      </c>
      <c r="W46" s="113">
        <f t="shared" si="24"/>
        <v>0</v>
      </c>
    </row>
    <row r="47" spans="1:23" ht="14.25" customHeight="1">
      <c r="A47" s="42" t="str">
        <f t="shared" si="19"/>
        <v>$10 DIAMOND</v>
      </c>
      <c r="B47" s="43"/>
      <c r="C47" s="12">
        <f t="shared" si="20"/>
        <v>10</v>
      </c>
      <c r="D47" s="14"/>
      <c r="E47" s="14">
        <v>2</v>
      </c>
      <c r="F47" s="15" t="s">
        <v>17</v>
      </c>
      <c r="G47" s="45">
        <f t="shared" si="16"/>
        <v>20</v>
      </c>
      <c r="H47" s="14"/>
      <c r="I47" s="14">
        <v>2</v>
      </c>
      <c r="J47" s="15" t="s">
        <v>17</v>
      </c>
      <c r="K47" s="45">
        <f t="shared" si="17"/>
        <v>20</v>
      </c>
      <c r="L47" s="14"/>
      <c r="M47" s="14">
        <v>2</v>
      </c>
      <c r="N47" s="15" t="s">
        <v>17</v>
      </c>
      <c r="O47" s="45">
        <f t="shared" si="21"/>
        <v>20</v>
      </c>
      <c r="P47" s="14">
        <v>2</v>
      </c>
      <c r="Q47" s="15" t="s">
        <v>17</v>
      </c>
      <c r="R47" s="111">
        <f t="shared" si="22"/>
        <v>20</v>
      </c>
      <c r="U47" s="112">
        <f t="shared" si="18"/>
        <v>400</v>
      </c>
      <c r="V47" s="112">
        <f t="shared" si="23"/>
        <v>400</v>
      </c>
      <c r="W47" s="113">
        <f t="shared" si="24"/>
        <v>0</v>
      </c>
    </row>
    <row r="48" spans="1:23" ht="14.25" customHeight="1">
      <c r="A48" s="42" t="str">
        <f t="shared" si="19"/>
        <v>($2x4) + ($1x2)</v>
      </c>
      <c r="B48" s="43"/>
      <c r="C48" s="12">
        <f t="shared" si="20"/>
        <v>10</v>
      </c>
      <c r="D48" s="14"/>
      <c r="E48" s="14">
        <v>0</v>
      </c>
      <c r="F48" s="15" t="s">
        <v>17</v>
      </c>
      <c r="G48" s="45">
        <f t="shared" si="16"/>
        <v>0</v>
      </c>
      <c r="H48" s="14"/>
      <c r="I48" s="24">
        <v>0</v>
      </c>
      <c r="J48" s="15" t="s">
        <v>17</v>
      </c>
      <c r="K48" s="45">
        <f t="shared" si="17"/>
        <v>0</v>
      </c>
      <c r="L48" s="14"/>
      <c r="M48" s="14">
        <v>0</v>
      </c>
      <c r="N48" s="15" t="s">
        <v>17</v>
      </c>
      <c r="O48" s="45">
        <f t="shared" si="21"/>
        <v>0</v>
      </c>
      <c r="P48" s="14">
        <v>1</v>
      </c>
      <c r="Q48" s="15" t="s">
        <v>17</v>
      </c>
      <c r="R48" s="111">
        <f t="shared" si="22"/>
        <v>10</v>
      </c>
      <c r="U48" s="112">
        <f t="shared" si="18"/>
        <v>50</v>
      </c>
      <c r="V48" s="112">
        <f t="shared" si="23"/>
        <v>50</v>
      </c>
      <c r="W48" s="113">
        <f t="shared" si="24"/>
        <v>0</v>
      </c>
    </row>
    <row r="49" spans="1:23" ht="14.25" customHeight="1">
      <c r="A49" s="42">
        <f t="shared" si="19"/>
        <v>20</v>
      </c>
      <c r="B49" s="2"/>
      <c r="C49" s="12">
        <f t="shared" si="20"/>
        <v>20</v>
      </c>
      <c r="D49" s="2"/>
      <c r="E49" s="2">
        <v>0</v>
      </c>
      <c r="F49" s="15" t="s">
        <v>17</v>
      </c>
      <c r="G49" s="45">
        <f t="shared" si="16"/>
        <v>0</v>
      </c>
      <c r="H49" s="2"/>
      <c r="I49" s="2">
        <v>1</v>
      </c>
      <c r="J49" s="15" t="s">
        <v>17</v>
      </c>
      <c r="K49" s="45">
        <f t="shared" si="17"/>
        <v>20</v>
      </c>
      <c r="L49" s="2"/>
      <c r="M49" s="2">
        <v>0</v>
      </c>
      <c r="N49" s="15" t="s">
        <v>17</v>
      </c>
      <c r="O49" s="45">
        <f t="shared" si="21"/>
        <v>0</v>
      </c>
      <c r="P49" s="2">
        <v>0</v>
      </c>
      <c r="Q49" s="15" t="s">
        <v>17</v>
      </c>
      <c r="R49" s="111">
        <f t="shared" si="22"/>
        <v>0</v>
      </c>
      <c r="U49" s="112">
        <f t="shared" si="18"/>
        <v>50</v>
      </c>
      <c r="V49" s="112">
        <f t="shared" si="23"/>
        <v>50</v>
      </c>
      <c r="W49" s="113">
        <f t="shared" si="24"/>
        <v>0</v>
      </c>
    </row>
    <row r="50" spans="1:23" ht="14.25" customHeight="1">
      <c r="A50" s="42" t="str">
        <f t="shared" si="19"/>
        <v>$10 (DIAMOND) + $4x2 + $2</v>
      </c>
      <c r="B50" s="2"/>
      <c r="C50" s="12">
        <f t="shared" si="20"/>
        <v>20</v>
      </c>
      <c r="D50" s="2"/>
      <c r="E50" s="2">
        <v>1</v>
      </c>
      <c r="F50" s="15" t="s">
        <v>17</v>
      </c>
      <c r="G50" s="45">
        <f t="shared" si="16"/>
        <v>20</v>
      </c>
      <c r="H50" s="2"/>
      <c r="I50" s="2">
        <v>0</v>
      </c>
      <c r="J50" s="15" t="s">
        <v>17</v>
      </c>
      <c r="K50" s="45">
        <f t="shared" si="17"/>
        <v>0</v>
      </c>
      <c r="L50" s="2"/>
      <c r="M50" s="2">
        <v>0</v>
      </c>
      <c r="N50" s="15" t="s">
        <v>17</v>
      </c>
      <c r="O50" s="45">
        <f t="shared" si="21"/>
        <v>0</v>
      </c>
      <c r="P50" s="2">
        <v>0</v>
      </c>
      <c r="Q50" s="15" t="s">
        <v>17</v>
      </c>
      <c r="R50" s="111">
        <f t="shared" si="22"/>
        <v>0</v>
      </c>
      <c r="U50" s="112">
        <f t="shared" si="18"/>
        <v>50</v>
      </c>
      <c r="V50" s="112">
        <f t="shared" si="23"/>
        <v>50</v>
      </c>
      <c r="W50" s="113">
        <f t="shared" si="24"/>
        <v>0</v>
      </c>
    </row>
    <row r="51" spans="1:23" ht="14.25" customHeight="1">
      <c r="A51" s="161" t="s">
        <v>26</v>
      </c>
      <c r="B51" s="162"/>
      <c r="C51" s="163"/>
      <c r="D51" s="164"/>
      <c r="E51" s="164">
        <f>SUM(E41:E50)</f>
        <v>32</v>
      </c>
      <c r="F51" s="165"/>
      <c r="G51" s="166">
        <f>SUM(G41:G50)</f>
        <v>82</v>
      </c>
      <c r="H51" s="164"/>
      <c r="I51" s="164">
        <f>SUM(I41:I50)</f>
        <v>31</v>
      </c>
      <c r="J51" s="165"/>
      <c r="K51" s="166">
        <f>SUM(K41:K50)</f>
        <v>80</v>
      </c>
      <c r="L51" s="164"/>
      <c r="M51" s="167">
        <f>SUM(M41:M50)</f>
        <v>35</v>
      </c>
      <c r="N51" s="165"/>
      <c r="O51" s="166">
        <f>SUM(O41:O50)</f>
        <v>80</v>
      </c>
      <c r="P51" s="167">
        <f>SUM(P41:P50)</f>
        <v>35</v>
      </c>
      <c r="Q51" s="165"/>
      <c r="R51" s="168">
        <f>SUM(R41:R50)</f>
        <v>80</v>
      </c>
      <c r="U51" s="2"/>
    </row>
    <row r="52" spans="1:23" ht="14.25" customHeight="1" thickBot="1">
      <c r="A52" s="114"/>
      <c r="B52" s="115"/>
      <c r="C52" s="116"/>
      <c r="D52" s="117"/>
      <c r="E52" s="118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42"/>
      <c r="U52" s="2"/>
      <c r="V52" s="119">
        <f>SUM(G51+K51+O51+R51)/4</f>
        <v>80.5</v>
      </c>
    </row>
    <row r="53" spans="1:23" ht="14.25" customHeight="1">
      <c r="A53" s="14"/>
      <c r="B53" s="43"/>
      <c r="C53" s="12"/>
      <c r="D53" s="14"/>
      <c r="E53" s="14"/>
      <c r="F53" s="14"/>
      <c r="G53" s="71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</row>
    <row r="54" spans="1:23" ht="14.25" customHeight="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23" ht="14.25" customHeight="1">
      <c r="E55" s="2"/>
    </row>
    <row r="56" spans="1:23" ht="14.25" customHeight="1">
      <c r="E56" s="2"/>
    </row>
    <row r="57" spans="1:23" ht="14.25" customHeight="1">
      <c r="E57" s="2"/>
    </row>
    <row r="58" spans="1:23" ht="14.25" customHeight="1">
      <c r="E58" s="2"/>
    </row>
    <row r="59" spans="1:23" ht="14.25" customHeight="1">
      <c r="E59" s="2"/>
    </row>
    <row r="60" spans="1:23" ht="14.25" customHeight="1">
      <c r="B60" s="1"/>
      <c r="E60" s="2"/>
    </row>
    <row r="61" spans="1:23" ht="14.25" customHeight="1">
      <c r="B61" s="1"/>
      <c r="E61" s="2"/>
    </row>
    <row r="62" spans="1:23" ht="14.25" customHeight="1">
      <c r="B62" s="1"/>
      <c r="E62" s="2"/>
    </row>
  </sheetData>
  <mergeCells count="5">
    <mergeCell ref="A1:R1"/>
    <mergeCell ref="A2:R2"/>
    <mergeCell ref="A3:R3"/>
    <mergeCell ref="A4:R4"/>
    <mergeCell ref="E29:K29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1476</vt:lpstr>
      <vt:lpstr>'1476'!Print_Area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2014-12-09T20:53:30Z</cp:lastPrinted>
  <dcterms:created xsi:type="dcterms:W3CDTF">1998-07-22T12:50:39Z</dcterms:created>
  <dcterms:modified xsi:type="dcterms:W3CDTF">2018-07-19T13:08:05Z</dcterms:modified>
</cp:coreProperties>
</file>