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74 Buck, Buck, Moose ($1)\PS\"/>
    </mc:Choice>
  </mc:AlternateContent>
  <bookViews>
    <workbookView xWindow="0" yWindow="0" windowWidth="24000" windowHeight="9675" tabRatio="601"/>
  </bookViews>
  <sheets>
    <sheet name="1434" sheetId="1" r:id="rId1"/>
  </sheets>
  <definedNames>
    <definedName name="_xlnm.Print_Area" localSheetId="0">'1434'!$A$1:$R$36</definedName>
  </definedNames>
  <calcPr calcId="152511"/>
</workbook>
</file>

<file path=xl/calcChain.xml><?xml version="1.0" encoding="utf-8"?>
<calcChain xmlns="http://schemas.openxmlformats.org/spreadsheetml/2006/main">
  <c r="V46" i="1" l="1"/>
  <c r="V47" i="1"/>
  <c r="V49" i="1"/>
  <c r="V52" i="1"/>
  <c r="U43" i="1"/>
  <c r="U44" i="1"/>
  <c r="U45" i="1"/>
  <c r="U46" i="1"/>
  <c r="U47" i="1"/>
  <c r="U48" i="1"/>
  <c r="U49" i="1"/>
  <c r="U50" i="1"/>
  <c r="U51" i="1"/>
  <c r="U52" i="1"/>
  <c r="U53" i="1"/>
  <c r="T43" i="1"/>
  <c r="V43" i="1" s="1"/>
  <c r="T44" i="1"/>
  <c r="V44" i="1" s="1"/>
  <c r="T45" i="1"/>
  <c r="V45" i="1" s="1"/>
  <c r="T46" i="1"/>
  <c r="T47" i="1"/>
  <c r="T48" i="1"/>
  <c r="V48" i="1" s="1"/>
  <c r="T49" i="1"/>
  <c r="T50" i="1"/>
  <c r="V50" i="1" s="1"/>
  <c r="T51" i="1"/>
  <c r="V51" i="1" s="1"/>
  <c r="T52" i="1"/>
  <c r="T53" i="1"/>
  <c r="V53" i="1" s="1"/>
  <c r="A43" i="1"/>
  <c r="A44" i="1"/>
  <c r="A45" i="1"/>
  <c r="A46" i="1"/>
  <c r="A47" i="1"/>
  <c r="A48" i="1"/>
  <c r="A49" i="1"/>
  <c r="A50" i="1"/>
  <c r="A51" i="1"/>
  <c r="A52" i="1"/>
  <c r="A53" i="1"/>
  <c r="C43" i="1"/>
  <c r="C44" i="1"/>
  <c r="C45" i="1"/>
  <c r="C46" i="1"/>
  <c r="C47" i="1"/>
  <c r="C48" i="1"/>
  <c r="C49" i="1"/>
  <c r="C50" i="1"/>
  <c r="C51" i="1"/>
  <c r="C52" i="1"/>
  <c r="C53" i="1"/>
  <c r="K35" i="1" l="1"/>
  <c r="I12" i="1" l="1"/>
  <c r="I13" i="1"/>
  <c r="I14" i="1"/>
  <c r="I15" i="1"/>
  <c r="I16" i="1"/>
  <c r="I17" i="1"/>
  <c r="I18" i="1"/>
  <c r="I19" i="1"/>
  <c r="I20" i="1"/>
  <c r="I21" i="1"/>
  <c r="I22" i="1"/>
  <c r="E26" i="1"/>
  <c r="T42" i="1" l="1"/>
  <c r="P54" i="1" l="1"/>
  <c r="M54" i="1"/>
  <c r="I54" i="1"/>
  <c r="E54" i="1"/>
  <c r="M26" i="1" l="1"/>
  <c r="R44" i="1" l="1"/>
  <c r="K44" i="1"/>
  <c r="R43" i="1"/>
  <c r="O47" i="1"/>
  <c r="R48" i="1"/>
  <c r="R49" i="1"/>
  <c r="R50" i="1"/>
  <c r="R51" i="1"/>
  <c r="R52" i="1" l="1"/>
  <c r="K52" i="1"/>
  <c r="R47" i="1"/>
  <c r="R46" i="1"/>
  <c r="K47" i="1"/>
  <c r="K46" i="1"/>
  <c r="G43" i="1"/>
  <c r="O51" i="1"/>
  <c r="O43" i="1"/>
  <c r="G50" i="1"/>
  <c r="O50" i="1"/>
  <c r="G49" i="1"/>
  <c r="K53" i="1"/>
  <c r="K45" i="1"/>
  <c r="O49" i="1"/>
  <c r="R53" i="1"/>
  <c r="R45" i="1"/>
  <c r="G51" i="1"/>
  <c r="G48" i="1"/>
  <c r="K51" i="1"/>
  <c r="K43" i="1"/>
  <c r="K50" i="1"/>
  <c r="G53" i="1"/>
  <c r="G45" i="1"/>
  <c r="K49" i="1"/>
  <c r="O53" i="1"/>
  <c r="O45" i="1"/>
  <c r="O48" i="1"/>
  <c r="G47" i="1"/>
  <c r="G46" i="1"/>
  <c r="O46" i="1"/>
  <c r="G52" i="1"/>
  <c r="G44" i="1"/>
  <c r="K48" i="1"/>
  <c r="O52" i="1"/>
  <c r="O44" i="1"/>
  <c r="E28" i="1" l="1"/>
  <c r="C28" i="1"/>
  <c r="M28" i="1" s="1"/>
  <c r="G27" i="1" l="1"/>
  <c r="G29" i="1" s="1"/>
  <c r="C42" i="1" l="1"/>
  <c r="A42" i="1"/>
  <c r="O42" i="1" l="1"/>
  <c r="O54" i="1" s="1"/>
  <c r="R42" i="1"/>
  <c r="R54" i="1" s="1"/>
  <c r="I11" i="1"/>
  <c r="U42" i="1" l="1"/>
  <c r="V42" i="1" s="1"/>
  <c r="I27" i="1"/>
  <c r="I29" i="1" s="1"/>
  <c r="K9" i="1" l="1"/>
  <c r="G6" i="1"/>
  <c r="K22" i="1" l="1"/>
  <c r="K23" i="1"/>
  <c r="K24" i="1"/>
  <c r="K15" i="1"/>
  <c r="K20" i="1"/>
  <c r="K21" i="1"/>
  <c r="K14" i="1"/>
  <c r="K25" i="1"/>
  <c r="K13" i="1"/>
  <c r="K12" i="1"/>
  <c r="K19" i="1"/>
  <c r="K17" i="1"/>
  <c r="K16" i="1"/>
  <c r="K18" i="1"/>
  <c r="K11" i="1"/>
  <c r="G32" i="1" s="1"/>
  <c r="G42" i="1"/>
  <c r="G54" i="1" s="1"/>
  <c r="K42" i="1"/>
  <c r="K54" i="1" s="1"/>
  <c r="K33" i="1" l="1"/>
  <c r="G34" i="1"/>
  <c r="K32" i="1"/>
  <c r="K34" i="1"/>
  <c r="G33" i="1"/>
  <c r="E18" i="1"/>
  <c r="M18" i="1"/>
  <c r="E16" i="1"/>
  <c r="M16" i="1"/>
  <c r="E21" i="1"/>
  <c r="M21" i="1"/>
  <c r="E17" i="1"/>
  <c r="M17" i="1"/>
  <c r="E20" i="1"/>
  <c r="M20" i="1"/>
  <c r="E19" i="1"/>
  <c r="M19" i="1"/>
  <c r="E15" i="1"/>
  <c r="M15" i="1"/>
  <c r="M12" i="1"/>
  <c r="E12" i="1"/>
  <c r="E24" i="1"/>
  <c r="M24" i="1"/>
  <c r="M13" i="1"/>
  <c r="E13" i="1"/>
  <c r="E23" i="1"/>
  <c r="M23" i="1"/>
  <c r="E14" i="1"/>
  <c r="M14" i="1"/>
  <c r="E25" i="1"/>
  <c r="M25" i="1"/>
  <c r="M22" i="1"/>
  <c r="E22" i="1"/>
  <c r="U55" i="1"/>
  <c r="K27" i="1"/>
  <c r="E11" i="1"/>
  <c r="M11" i="1"/>
  <c r="K29" i="1" l="1"/>
  <c r="E29" i="1" s="1"/>
  <c r="M27" i="1"/>
  <c r="E27" i="1"/>
  <c r="M29" i="1" l="1"/>
  <c r="K6" i="1" l="1"/>
  <c r="O23" i="1" l="1"/>
  <c r="O15" i="1"/>
  <c r="O18" i="1"/>
  <c r="O21" i="1"/>
  <c r="O13" i="1"/>
  <c r="O19" i="1"/>
  <c r="O25" i="1"/>
  <c r="O16" i="1"/>
  <c r="O24" i="1"/>
  <c r="O22" i="1"/>
  <c r="O20" i="1"/>
  <c r="O12" i="1"/>
  <c r="O14" i="1"/>
  <c r="O17" i="1"/>
  <c r="O28" i="1"/>
  <c r="R28" i="1" s="1"/>
  <c r="O6" i="1"/>
  <c r="O26" i="1"/>
  <c r="R26" i="1" s="1"/>
  <c r="O11" i="1"/>
  <c r="R24" i="1" l="1"/>
  <c r="R27" i="1" s="1"/>
  <c r="R29" i="1" s="1"/>
  <c r="O27" i="1"/>
  <c r="O29" i="1" s="1"/>
</calcChain>
</file>

<file path=xl/sharedStrings.xml><?xml version="1.0" encoding="utf-8"?>
<sst xmlns="http://schemas.openxmlformats.org/spreadsheetml/2006/main" count="117" uniqueCount="49">
  <si>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</si>
  <si>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</si>
  <si>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</si>
  <si>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</si>
  <si>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</si>
  <si>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</si>
  <si>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</si>
  <si>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</si>
  <si>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</si>
  <si>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</si>
  <si>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</si>
  <si>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</si>
  <si>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</si>
  <si>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</si>
  <si>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</si>
  <si>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</si>
  <si>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</si>
  <si>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</si>
  <si>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</si>
  <si>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</si>
  <si>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</si>
  <si>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</si>
  <si>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</si>
  <si>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</si>
  <si>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</si>
  <si>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</si>
  <si>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</si>
  <si>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</si>
  <si>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</si>
  <si>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</si>
  <si>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</si>
  <si>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</si>
  <si>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</si>
  <si>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D</t>
  </si>
  <si>
    <t>$1x5</t>
  </si>
  <si>
    <t>2nd chance drawing prize</t>
  </si>
  <si>
    <t>HIGH</t>
  </si>
  <si>
    <t>$1x2</t>
  </si>
  <si>
    <t>INSTANT GAME 1474 - "BUCK, BUCK, MOOSE"</t>
  </si>
  <si>
    <t>MARCH 28, 2018 - VERSION A</t>
  </si>
  <si>
    <t>ANTLERS = WIN DOUBLE</t>
  </si>
  <si>
    <t>$1 (ANTLERS)</t>
  </si>
  <si>
    <r>
      <rPr>
        <b/>
        <sz val="12"/>
        <color rgb="FFFF0000"/>
        <rFont val="Calibri"/>
        <family val="2"/>
        <scheme val="minor"/>
      </rPr>
      <t>$2 (ANTLERS)</t>
    </r>
    <r>
      <rPr>
        <sz val="12"/>
        <rFont val="Calibri"/>
        <family val="2"/>
        <scheme val="minor"/>
      </rPr>
      <t xml:space="preserve"> + $1</t>
    </r>
  </si>
  <si>
    <t>$5 (ANTLERS)</t>
  </si>
  <si>
    <t>$10 (ANTLERS)</t>
  </si>
  <si>
    <t>$20 (ANTLERS)</t>
  </si>
  <si>
    <t>($1x5) + $5</t>
  </si>
  <si>
    <t>($5x4) + ($10x2)</t>
  </si>
  <si>
    <t>One of the following GLEPS will be used in each book of tickets.  Approximately 25% of the books will use one of the below structures.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</si>
</sst>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0.0%"/>
    <numFmt numFmtId="169" formatCode="#,##0.0"/>
    <numFmt numFmtId="170" formatCode="#,##0.000"/>
    <numFmt numFmtId="171" formatCode="&quot;$&quot;#,##0"/>
    <numFmt numFmtId="172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7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4" fillId="0" borderId="0" xfId="0" applyFont="1" applyFill="1" applyBorder="1"/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0" fontId="3" fillId="0" borderId="5" xfId="0" applyFont="1" applyBorder="1"/>
    <xf numFmtId="165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165" fontId="2" fillId="0" borderId="1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1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71" fontId="2" fillId="0" borderId="19" xfId="0" applyNumberFormat="1" applyFont="1" applyFill="1" applyBorder="1" applyAlignment="1">
      <alignment horizontal="left"/>
    </xf>
    <xf numFmtId="172" fontId="2" fillId="0" borderId="0" xfId="0" applyNumberFormat="1" applyFont="1" applyBorder="1"/>
    <xf numFmtId="165" fontId="2" fillId="0" borderId="9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164" fontId="2" fillId="0" borderId="1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38" fontId="2" fillId="0" borderId="0" xfId="1" applyNumberFormat="1" applyFont="1" applyAlignment="1">
      <alignment horizontal="center"/>
    </xf>
    <xf numFmtId="0" fontId="3" fillId="0" borderId="5" xfId="0" applyFont="1" applyFill="1" applyBorder="1"/>
    <xf numFmtId="164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Fill="1" applyBorder="1"/>
    <xf numFmtId="165" fontId="5" fillId="0" borderId="5" xfId="0" applyNumberFormat="1" applyFont="1" applyFill="1" applyBorder="1" applyAlignment="1">
      <alignment horizontal="left"/>
    </xf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0" fontId="2" fillId="0" borderId="6" xfId="0" applyNumberFormat="1" applyFont="1" applyBorder="1" applyAlignment="1">
      <alignment horizontal="left"/>
    </xf>
    <xf numFmtId="10" fontId="2" fillId="0" borderId="20" xfId="0" applyNumberFormat="1" applyFont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65" fontId="2" fillId="0" borderId="7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7" fontId="2" fillId="2" borderId="0" xfId="0" applyNumberFormat="1" applyFont="1" applyFill="1" applyBorder="1" applyAlignment="1">
      <alignment horizontal="right"/>
    </xf>
    <xf numFmtId="10" fontId="2" fillId="2" borderId="0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left"/>
    </xf>
    <xf numFmtId="10" fontId="2" fillId="0" borderId="6" xfId="0" applyNumberFormat="1" applyFont="1" applyFill="1" applyBorder="1" applyAlignment="1">
      <alignment horizontal="left"/>
    </xf>
    <xf numFmtId="165" fontId="2" fillId="2" borderId="11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20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9"/>
  <sheetViews>
    <sheetView tabSelected="1" zoomScale="130" zoomScaleNormal="130" zoomScaleSheetLayoutView="70" workbookViewId="0">
      <selection activeCell="A4" sqref="A4:R4"/>
    </sheetView>
  </sheetViews>
  <sheetFormatPr defaultColWidth="10.7109375" defaultRowHeight="14.25" customHeight="1"/>
  <cols>
    <col min="1" max="1" width="29.5703125" style="1" bestFit="1" customWidth="1"/>
    <col min="2" max="2" width="5.7109375" style="12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28515625" style="1" bestFit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9.28515625" style="2" bestFit="1" customWidth="1"/>
    <col min="19" max="19" width="1.7109375" style="1" customWidth="1"/>
    <col min="20" max="20" width="7.7109375" style="1" customWidth="1"/>
    <col min="21" max="21" width="12.85546875" style="1" bestFit="1" customWidth="1"/>
    <col min="22" max="22" width="10.85546875" style="1" bestFit="1" customWidth="1"/>
    <col min="23" max="16384" width="10.7109375" style="1"/>
  </cols>
  <sheetData>
    <row r="1" spans="1:22" ht="14.25" customHeight="1">
      <c r="A1" s="172" t="s">
        <v>25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4"/>
    </row>
    <row r="2" spans="1:22" ht="14.25" customHeight="1">
      <c r="A2" s="175" t="s">
        <v>24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7"/>
    </row>
    <row r="3" spans="1:22" ht="14.25" customHeight="1">
      <c r="A3" s="175" t="s">
        <v>38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7"/>
    </row>
    <row r="4" spans="1:22" ht="14.25" customHeight="1">
      <c r="A4" s="178" t="s">
        <v>39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80"/>
      <c r="U4" s="4"/>
    </row>
    <row r="5" spans="1:22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2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+M29</f>
        <v>372200</v>
      </c>
      <c r="L6" s="14"/>
      <c r="M6" s="17" t="s">
        <v>3</v>
      </c>
      <c r="N6" s="14"/>
      <c r="O6" s="18">
        <f>K6/G6</f>
        <v>0.62033333333333329</v>
      </c>
      <c r="P6" s="19"/>
      <c r="Q6" s="2"/>
      <c r="R6" s="3"/>
      <c r="U6" s="20"/>
    </row>
    <row r="7" spans="1:22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2" ht="14.25" customHeight="1">
      <c r="A8" s="125"/>
      <c r="B8" s="42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32"/>
      <c r="Q8" s="2"/>
      <c r="R8" s="3"/>
      <c r="U8" s="25"/>
      <c r="V8" s="26"/>
    </row>
    <row r="9" spans="1:22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20</v>
      </c>
      <c r="L9" s="15"/>
      <c r="M9" s="15" t="s">
        <v>7</v>
      </c>
      <c r="N9" s="15"/>
      <c r="O9" s="15" t="s">
        <v>8</v>
      </c>
      <c r="P9" s="132"/>
      <c r="Q9" s="2"/>
      <c r="R9" s="3"/>
    </row>
    <row r="10" spans="1:22" s="40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31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33"/>
    </row>
    <row r="11" spans="1:22" ht="14.25" customHeight="1">
      <c r="A11" s="138">
        <v>1</v>
      </c>
      <c r="B11" s="139">
        <v>1</v>
      </c>
      <c r="C11" s="140">
        <v>1</v>
      </c>
      <c r="D11" s="141"/>
      <c r="E11" s="142">
        <f t="shared" ref="E11:E29" si="0">$A$6/K11</f>
        <v>8.8235294117647065</v>
      </c>
      <c r="F11" s="143"/>
      <c r="G11" s="142">
        <v>17</v>
      </c>
      <c r="H11" s="144"/>
      <c r="I11" s="145">
        <f t="shared" ref="I11:I22" si="1">G11*($I$9/$G$9)</f>
        <v>3400</v>
      </c>
      <c r="J11" s="145"/>
      <c r="K11" s="146">
        <f t="shared" ref="K11:K25" si="2">I11*$K$9</f>
        <v>68000</v>
      </c>
      <c r="L11" s="147"/>
      <c r="M11" s="148">
        <f t="shared" ref="M11:M26" si="3">K11*C11</f>
        <v>68000</v>
      </c>
      <c r="N11" s="149"/>
      <c r="O11" s="150">
        <f t="shared" ref="O11:O26" si="4">(M11/$K$6)</f>
        <v>0.18269747447608811</v>
      </c>
      <c r="P11" s="151"/>
      <c r="Q11" s="144"/>
      <c r="R11" s="152"/>
    </row>
    <row r="12" spans="1:22" ht="14.25" customHeight="1">
      <c r="A12" s="41">
        <v>2</v>
      </c>
      <c r="B12" s="42">
        <v>1</v>
      </c>
      <c r="C12" s="126">
        <v>2</v>
      </c>
      <c r="D12" s="43"/>
      <c r="E12" s="44">
        <f t="shared" si="0"/>
        <v>37.5</v>
      </c>
      <c r="F12" s="24"/>
      <c r="G12" s="44">
        <v>4</v>
      </c>
      <c r="H12" s="15"/>
      <c r="I12" s="45">
        <f t="shared" si="1"/>
        <v>800</v>
      </c>
      <c r="J12" s="45"/>
      <c r="K12" s="27">
        <f t="shared" si="2"/>
        <v>16000</v>
      </c>
      <c r="L12" s="46"/>
      <c r="M12" s="47">
        <f t="shared" si="3"/>
        <v>32000</v>
      </c>
      <c r="N12" s="48"/>
      <c r="O12" s="49">
        <f t="shared" si="4"/>
        <v>8.5975282106394407E-2</v>
      </c>
      <c r="P12" s="127"/>
      <c r="Q12" s="15"/>
      <c r="R12" s="129"/>
    </row>
    <row r="13" spans="1:22" ht="14.25" customHeight="1">
      <c r="A13" s="41" t="s">
        <v>37</v>
      </c>
      <c r="B13" s="42">
        <v>2</v>
      </c>
      <c r="C13" s="126">
        <v>2</v>
      </c>
      <c r="D13" s="43"/>
      <c r="E13" s="44">
        <f t="shared" si="0"/>
        <v>33.333333333333336</v>
      </c>
      <c r="F13" s="24"/>
      <c r="G13" s="44">
        <v>4.5</v>
      </c>
      <c r="H13" s="15"/>
      <c r="I13" s="45">
        <f t="shared" si="1"/>
        <v>900</v>
      </c>
      <c r="J13" s="45"/>
      <c r="K13" s="27">
        <f t="shared" si="2"/>
        <v>18000</v>
      </c>
      <c r="L13" s="46"/>
      <c r="M13" s="47">
        <f t="shared" si="3"/>
        <v>36000</v>
      </c>
      <c r="N13" s="48"/>
      <c r="O13" s="49">
        <f t="shared" si="4"/>
        <v>9.6722192369693719E-2</v>
      </c>
      <c r="P13" s="127"/>
      <c r="Q13" s="15"/>
      <c r="R13" s="129"/>
    </row>
    <row r="14" spans="1:22" ht="14.25" customHeight="1">
      <c r="A14" s="128" t="s">
        <v>41</v>
      </c>
      <c r="B14" s="42">
        <v>1</v>
      </c>
      <c r="C14" s="126">
        <v>2</v>
      </c>
      <c r="D14" s="43"/>
      <c r="E14" s="44">
        <f t="shared" si="0"/>
        <v>33.333333333333336</v>
      </c>
      <c r="F14" s="24"/>
      <c r="G14" s="44">
        <v>4.5</v>
      </c>
      <c r="H14" s="15"/>
      <c r="I14" s="45">
        <f t="shared" si="1"/>
        <v>900</v>
      </c>
      <c r="J14" s="45"/>
      <c r="K14" s="27">
        <f t="shared" si="2"/>
        <v>18000</v>
      </c>
      <c r="L14" s="46"/>
      <c r="M14" s="47">
        <f t="shared" si="3"/>
        <v>36000</v>
      </c>
      <c r="N14" s="48"/>
      <c r="O14" s="49">
        <f t="shared" si="4"/>
        <v>9.6722192369693719E-2</v>
      </c>
      <c r="P14" s="127"/>
      <c r="Q14" s="15"/>
      <c r="R14" s="129"/>
    </row>
    <row r="15" spans="1:22" ht="14.25" customHeight="1">
      <c r="A15" s="138">
        <v>5</v>
      </c>
      <c r="B15" s="139">
        <v>1</v>
      </c>
      <c r="C15" s="140">
        <v>5</v>
      </c>
      <c r="D15" s="141"/>
      <c r="E15" s="142">
        <f t="shared" si="0"/>
        <v>300</v>
      </c>
      <c r="F15" s="143"/>
      <c r="G15" s="142">
        <v>0.5</v>
      </c>
      <c r="H15" s="144"/>
      <c r="I15" s="145">
        <f t="shared" si="1"/>
        <v>100</v>
      </c>
      <c r="J15" s="145"/>
      <c r="K15" s="146">
        <f t="shared" si="2"/>
        <v>2000</v>
      </c>
      <c r="L15" s="147"/>
      <c r="M15" s="153">
        <f t="shared" si="3"/>
        <v>10000</v>
      </c>
      <c r="N15" s="149"/>
      <c r="O15" s="154">
        <f t="shared" si="4"/>
        <v>2.6867275658248254E-2</v>
      </c>
      <c r="P15" s="151"/>
      <c r="Q15" s="144"/>
      <c r="R15" s="152"/>
    </row>
    <row r="16" spans="1:22" ht="14.25" customHeight="1">
      <c r="A16" s="138" t="s">
        <v>34</v>
      </c>
      <c r="B16" s="139">
        <v>5</v>
      </c>
      <c r="C16" s="140">
        <v>5</v>
      </c>
      <c r="D16" s="141"/>
      <c r="E16" s="142">
        <f t="shared" si="0"/>
        <v>150</v>
      </c>
      <c r="F16" s="143"/>
      <c r="G16" s="142">
        <v>1</v>
      </c>
      <c r="H16" s="144"/>
      <c r="I16" s="145">
        <f t="shared" si="1"/>
        <v>200</v>
      </c>
      <c r="J16" s="145"/>
      <c r="K16" s="146">
        <f t="shared" si="2"/>
        <v>4000</v>
      </c>
      <c r="L16" s="147"/>
      <c r="M16" s="153">
        <f t="shared" si="3"/>
        <v>20000</v>
      </c>
      <c r="N16" s="149"/>
      <c r="O16" s="154">
        <f t="shared" si="4"/>
        <v>5.3734551316496508E-2</v>
      </c>
      <c r="P16" s="151"/>
      <c r="Q16" s="144"/>
      <c r="R16" s="152"/>
    </row>
    <row r="17" spans="1:18" ht="14.25" customHeight="1">
      <c r="A17" s="138" t="s">
        <v>42</v>
      </c>
      <c r="B17" s="139">
        <v>2</v>
      </c>
      <c r="C17" s="140">
        <v>5</v>
      </c>
      <c r="D17" s="141"/>
      <c r="E17" s="142">
        <f t="shared" si="0"/>
        <v>120</v>
      </c>
      <c r="F17" s="143"/>
      <c r="G17" s="142">
        <v>1.25</v>
      </c>
      <c r="H17" s="144"/>
      <c r="I17" s="145">
        <f t="shared" si="1"/>
        <v>250</v>
      </c>
      <c r="J17" s="145"/>
      <c r="K17" s="146">
        <f t="shared" si="2"/>
        <v>5000</v>
      </c>
      <c r="L17" s="147"/>
      <c r="M17" s="153">
        <f t="shared" si="3"/>
        <v>25000</v>
      </c>
      <c r="N17" s="149"/>
      <c r="O17" s="154">
        <f t="shared" si="4"/>
        <v>6.716818914562063E-2</v>
      </c>
      <c r="P17" s="151"/>
      <c r="Q17" s="144"/>
      <c r="R17" s="152"/>
    </row>
    <row r="18" spans="1:18" ht="14.25" customHeight="1">
      <c r="A18" s="41">
        <v>10</v>
      </c>
      <c r="B18" s="42">
        <v>1</v>
      </c>
      <c r="C18" s="126">
        <v>10</v>
      </c>
      <c r="D18" s="43"/>
      <c r="E18" s="44">
        <f t="shared" si="0"/>
        <v>600</v>
      </c>
      <c r="F18" s="24"/>
      <c r="G18" s="44">
        <v>0.25</v>
      </c>
      <c r="H18" s="15"/>
      <c r="I18" s="45">
        <f t="shared" si="1"/>
        <v>50</v>
      </c>
      <c r="J18" s="45"/>
      <c r="K18" s="27">
        <f t="shared" si="2"/>
        <v>1000</v>
      </c>
      <c r="L18" s="46"/>
      <c r="M18" s="47">
        <f t="shared" si="3"/>
        <v>10000</v>
      </c>
      <c r="N18" s="48"/>
      <c r="O18" s="49">
        <f t="shared" si="4"/>
        <v>2.6867275658248254E-2</v>
      </c>
      <c r="P18" s="127"/>
      <c r="Q18" s="15"/>
      <c r="R18" s="129"/>
    </row>
    <row r="19" spans="1:18" ht="14.25" customHeight="1">
      <c r="A19" s="41" t="s">
        <v>46</v>
      </c>
      <c r="B19" s="130">
        <v>6</v>
      </c>
      <c r="C19" s="126">
        <v>10</v>
      </c>
      <c r="D19" s="43"/>
      <c r="E19" s="44">
        <f t="shared" si="0"/>
        <v>600</v>
      </c>
      <c r="F19" s="24"/>
      <c r="G19" s="44">
        <v>0.25</v>
      </c>
      <c r="H19" s="15"/>
      <c r="I19" s="45">
        <f t="shared" si="1"/>
        <v>50</v>
      </c>
      <c r="J19" s="45"/>
      <c r="K19" s="27">
        <f t="shared" si="2"/>
        <v>1000</v>
      </c>
      <c r="L19" s="46"/>
      <c r="M19" s="47">
        <f t="shared" si="3"/>
        <v>10000</v>
      </c>
      <c r="N19" s="48"/>
      <c r="O19" s="49">
        <f t="shared" si="4"/>
        <v>2.6867275658248254E-2</v>
      </c>
      <c r="P19" s="127"/>
      <c r="Q19" s="15"/>
      <c r="R19" s="129"/>
    </row>
    <row r="20" spans="1:18" ht="14.25" customHeight="1">
      <c r="A20" s="128" t="s">
        <v>43</v>
      </c>
      <c r="B20" s="42">
        <v>1</v>
      </c>
      <c r="C20" s="126">
        <v>10</v>
      </c>
      <c r="D20" s="43"/>
      <c r="E20" s="44">
        <f t="shared" si="0"/>
        <v>200</v>
      </c>
      <c r="F20" s="24"/>
      <c r="G20" s="44">
        <v>0.75</v>
      </c>
      <c r="H20" s="15"/>
      <c r="I20" s="45">
        <f t="shared" si="1"/>
        <v>150</v>
      </c>
      <c r="J20" s="45"/>
      <c r="K20" s="27">
        <f t="shared" si="2"/>
        <v>3000</v>
      </c>
      <c r="L20" s="46"/>
      <c r="M20" s="47">
        <f t="shared" si="3"/>
        <v>30000</v>
      </c>
      <c r="N20" s="48"/>
      <c r="O20" s="49">
        <f t="shared" si="4"/>
        <v>8.0601826974744759E-2</v>
      </c>
      <c r="P20" s="127"/>
      <c r="Q20" s="15"/>
      <c r="R20" s="129"/>
    </row>
    <row r="21" spans="1:18" ht="14.25" customHeight="1">
      <c r="A21" s="138">
        <v>20</v>
      </c>
      <c r="B21" s="139">
        <v>1</v>
      </c>
      <c r="C21" s="140">
        <v>20</v>
      </c>
      <c r="D21" s="141"/>
      <c r="E21" s="142">
        <f t="shared" si="0"/>
        <v>600</v>
      </c>
      <c r="F21" s="143"/>
      <c r="G21" s="142">
        <v>0.25</v>
      </c>
      <c r="H21" s="144"/>
      <c r="I21" s="145">
        <f t="shared" si="1"/>
        <v>50</v>
      </c>
      <c r="J21" s="145"/>
      <c r="K21" s="146">
        <f t="shared" si="2"/>
        <v>1000</v>
      </c>
      <c r="L21" s="147"/>
      <c r="M21" s="153">
        <f t="shared" si="3"/>
        <v>20000</v>
      </c>
      <c r="N21" s="149"/>
      <c r="O21" s="154">
        <f t="shared" si="4"/>
        <v>5.3734551316496508E-2</v>
      </c>
      <c r="P21" s="151"/>
      <c r="Q21" s="144"/>
      <c r="R21" s="152"/>
    </row>
    <row r="22" spans="1:18" ht="14.25" customHeight="1">
      <c r="A22" s="155" t="s">
        <v>44</v>
      </c>
      <c r="B22" s="139">
        <v>1</v>
      </c>
      <c r="C22" s="140">
        <v>20</v>
      </c>
      <c r="D22" s="141"/>
      <c r="E22" s="142">
        <f t="shared" si="0"/>
        <v>600</v>
      </c>
      <c r="F22" s="143"/>
      <c r="G22" s="142">
        <v>0.25</v>
      </c>
      <c r="H22" s="144"/>
      <c r="I22" s="145">
        <f t="shared" si="1"/>
        <v>50</v>
      </c>
      <c r="J22" s="145"/>
      <c r="K22" s="146">
        <f t="shared" si="2"/>
        <v>1000</v>
      </c>
      <c r="L22" s="147"/>
      <c r="M22" s="153">
        <f t="shared" si="3"/>
        <v>20000</v>
      </c>
      <c r="N22" s="149"/>
      <c r="O22" s="154">
        <f t="shared" si="4"/>
        <v>5.3734551316496508E-2</v>
      </c>
      <c r="P22" s="151"/>
      <c r="Q22" s="144"/>
      <c r="R22" s="152"/>
    </row>
    <row r="23" spans="1:18" ht="14.25" customHeight="1">
      <c r="A23" s="41">
        <v>40</v>
      </c>
      <c r="B23" s="42">
        <v>1</v>
      </c>
      <c r="C23" s="126">
        <v>40</v>
      </c>
      <c r="D23" s="43"/>
      <c r="E23" s="44">
        <f t="shared" si="0"/>
        <v>2000</v>
      </c>
      <c r="F23" s="24"/>
      <c r="G23" s="44" t="s">
        <v>0</v>
      </c>
      <c r="H23" s="15"/>
      <c r="I23" s="45">
        <v>15</v>
      </c>
      <c r="J23" s="45"/>
      <c r="K23" s="27">
        <f t="shared" si="2"/>
        <v>300</v>
      </c>
      <c r="L23" s="46"/>
      <c r="M23" s="47">
        <f t="shared" si="3"/>
        <v>12000</v>
      </c>
      <c r="N23" s="48"/>
      <c r="O23" s="49">
        <f t="shared" si="4"/>
        <v>3.2240730789897906E-2</v>
      </c>
      <c r="P23" s="127"/>
      <c r="Q23" s="15"/>
      <c r="R23" s="156" t="s">
        <v>23</v>
      </c>
    </row>
    <row r="24" spans="1:18" ht="14.25" customHeight="1">
      <c r="A24" s="128" t="s">
        <v>45</v>
      </c>
      <c r="B24" s="42">
        <v>1</v>
      </c>
      <c r="C24" s="126">
        <v>40</v>
      </c>
      <c r="D24" s="43"/>
      <c r="E24" s="44">
        <f t="shared" si="0"/>
        <v>1666.6666666666667</v>
      </c>
      <c r="F24" s="24"/>
      <c r="G24" s="44" t="s">
        <v>0</v>
      </c>
      <c r="H24" s="15"/>
      <c r="I24" s="45">
        <v>18</v>
      </c>
      <c r="J24" s="45"/>
      <c r="K24" s="27">
        <f t="shared" si="2"/>
        <v>360</v>
      </c>
      <c r="L24" s="46"/>
      <c r="M24" s="47">
        <f t="shared" si="3"/>
        <v>14400</v>
      </c>
      <c r="N24" s="48"/>
      <c r="O24" s="49">
        <f t="shared" si="4"/>
        <v>3.8688876947877482E-2</v>
      </c>
      <c r="P24" s="127"/>
      <c r="Q24" s="15"/>
      <c r="R24" s="156">
        <f>SUM(O11:O25)</f>
        <v>0.95701235894680259</v>
      </c>
    </row>
    <row r="25" spans="1:18" ht="14.25" customHeight="1">
      <c r="A25" s="41" t="s">
        <v>47</v>
      </c>
      <c r="B25" s="130">
        <v>6</v>
      </c>
      <c r="C25" s="126">
        <v>40</v>
      </c>
      <c r="D25" s="43"/>
      <c r="E25" s="44">
        <f t="shared" si="0"/>
        <v>1875</v>
      </c>
      <c r="F25" s="24"/>
      <c r="G25" s="44" t="s">
        <v>0</v>
      </c>
      <c r="H25" s="15"/>
      <c r="I25" s="45">
        <v>16</v>
      </c>
      <c r="J25" s="45"/>
      <c r="K25" s="27">
        <f t="shared" si="2"/>
        <v>320</v>
      </c>
      <c r="L25" s="46"/>
      <c r="M25" s="47">
        <f t="shared" si="3"/>
        <v>12800</v>
      </c>
      <c r="N25" s="48"/>
      <c r="O25" s="49">
        <f t="shared" si="4"/>
        <v>3.4390112842557767E-2</v>
      </c>
      <c r="P25" s="127"/>
      <c r="Q25" s="15"/>
      <c r="R25" s="156" t="s">
        <v>36</v>
      </c>
    </row>
    <row r="26" spans="1:18" s="50" customFormat="1" ht="14.25" customHeight="1" thickBot="1">
      <c r="A26" s="157">
        <v>1000</v>
      </c>
      <c r="B26" s="158">
        <v>1</v>
      </c>
      <c r="C26" s="159">
        <v>1000</v>
      </c>
      <c r="D26" s="160"/>
      <c r="E26" s="161">
        <f t="shared" si="0"/>
        <v>40000</v>
      </c>
      <c r="F26" s="162"/>
      <c r="G26" s="161" t="s">
        <v>0</v>
      </c>
      <c r="H26" s="163"/>
      <c r="I26" s="161" t="s">
        <v>0</v>
      </c>
      <c r="J26" s="164"/>
      <c r="K26" s="165">
        <v>15</v>
      </c>
      <c r="L26" s="166" t="s">
        <v>29</v>
      </c>
      <c r="M26" s="167">
        <f t="shared" si="3"/>
        <v>15000</v>
      </c>
      <c r="N26" s="168"/>
      <c r="O26" s="169">
        <f t="shared" si="4"/>
        <v>4.0300913487372379E-2</v>
      </c>
      <c r="P26" s="170"/>
      <c r="Q26" s="162"/>
      <c r="R26" s="171">
        <f>SUM(O26)</f>
        <v>4.0300913487372379E-2</v>
      </c>
    </row>
    <row r="27" spans="1:18" s="40" customFormat="1" ht="14.25" customHeight="1" thickTop="1">
      <c r="A27" s="21"/>
      <c r="B27" s="6"/>
      <c r="C27" s="24" t="s">
        <v>15</v>
      </c>
      <c r="D27" s="14"/>
      <c r="E27" s="51">
        <f t="shared" si="0"/>
        <v>4.3167020396417142</v>
      </c>
      <c r="F27" s="24"/>
      <c r="G27" s="44">
        <f>SUM(G11:G26)</f>
        <v>34.5</v>
      </c>
      <c r="H27" s="27"/>
      <c r="I27" s="45">
        <f>SUM(I11:I26)</f>
        <v>6949</v>
      </c>
      <c r="J27" s="45"/>
      <c r="K27" s="27">
        <f>SUM(K11:K26)</f>
        <v>138995</v>
      </c>
      <c r="L27" s="46"/>
      <c r="M27" s="47">
        <f>SUM(M11:M26)</f>
        <v>371200</v>
      </c>
      <c r="N27" s="48"/>
      <c r="O27" s="49">
        <f>SUM(O11:O26)</f>
        <v>0.997313272434175</v>
      </c>
      <c r="P27" s="52"/>
      <c r="Q27" s="2"/>
      <c r="R27" s="134">
        <f>+R26+R24</f>
        <v>0.997313272434175</v>
      </c>
    </row>
    <row r="28" spans="1:18" s="40" customFormat="1" ht="14.25" customHeight="1" thickBot="1">
      <c r="A28" s="54" t="s">
        <v>35</v>
      </c>
      <c r="B28" s="55"/>
      <c r="C28" s="56">
        <f>C26</f>
        <v>1000</v>
      </c>
      <c r="D28" s="57"/>
      <c r="E28" s="58">
        <f>$A$6/K28</f>
        <v>600000</v>
      </c>
      <c r="F28" s="59"/>
      <c r="G28" s="58" t="s">
        <v>0</v>
      </c>
      <c r="H28" s="60"/>
      <c r="I28" s="61" t="s">
        <v>0</v>
      </c>
      <c r="J28" s="61"/>
      <c r="K28" s="60">
        <v>1</v>
      </c>
      <c r="L28" s="62"/>
      <c r="M28" s="63">
        <f t="shared" ref="M28" si="5">K28*C28</f>
        <v>1000</v>
      </c>
      <c r="N28" s="64"/>
      <c r="O28" s="65">
        <f t="shared" ref="O28" si="6">(M28/$K$6)</f>
        <v>2.6867275658248252E-3</v>
      </c>
      <c r="P28" s="66"/>
      <c r="Q28" s="67"/>
      <c r="R28" s="135">
        <f>O28</f>
        <v>2.6867275658248252E-3</v>
      </c>
    </row>
    <row r="29" spans="1:18" s="40" customFormat="1" ht="14.25" customHeight="1" thickTop="1">
      <c r="A29" s="21"/>
      <c r="B29" s="6"/>
      <c r="C29" s="24" t="s">
        <v>15</v>
      </c>
      <c r="D29" s="14"/>
      <c r="E29" s="51">
        <f t="shared" si="0"/>
        <v>4.3166709833376498</v>
      </c>
      <c r="F29" s="24"/>
      <c r="G29" s="44">
        <f>SUM(G27:G28)</f>
        <v>34.5</v>
      </c>
      <c r="H29" s="27"/>
      <c r="I29" s="45">
        <f>SUM(I27:I28)</f>
        <v>6949</v>
      </c>
      <c r="J29" s="45"/>
      <c r="K29" s="27">
        <f>SUM(K27:K28)</f>
        <v>138996</v>
      </c>
      <c r="L29" s="46"/>
      <c r="M29" s="47">
        <f>SUM(M27:M28)</f>
        <v>372200</v>
      </c>
      <c r="N29" s="48"/>
      <c r="O29" s="49">
        <f>SUM(O27:O28)</f>
        <v>0.99999999999999978</v>
      </c>
      <c r="P29" s="52"/>
      <c r="Q29" s="2"/>
      <c r="R29" s="134">
        <f>SUM(R27:R28)</f>
        <v>0.99999999999999978</v>
      </c>
    </row>
    <row r="30" spans="1:18" s="40" customFormat="1" ht="14.25" customHeight="1">
      <c r="A30" s="21"/>
      <c r="B30" s="68"/>
      <c r="C30" s="69"/>
      <c r="D30" s="38"/>
      <c r="E30" s="70"/>
      <c r="F30" s="69"/>
      <c r="G30" s="70"/>
      <c r="H30" s="71"/>
      <c r="I30" s="72"/>
      <c r="J30" s="72"/>
      <c r="K30" s="72"/>
      <c r="L30" s="73"/>
      <c r="M30" s="74"/>
      <c r="N30" s="75"/>
      <c r="O30" s="76"/>
      <c r="P30" s="76"/>
      <c r="Q30" s="38"/>
      <c r="R30" s="39"/>
    </row>
    <row r="31" spans="1:18" s="40" customFormat="1" ht="14.25" customHeight="1">
      <c r="A31" s="77" t="s">
        <v>40</v>
      </c>
      <c r="B31" s="68"/>
      <c r="C31" s="69"/>
      <c r="D31" s="38"/>
      <c r="E31" s="181" t="s">
        <v>30</v>
      </c>
      <c r="F31" s="182"/>
      <c r="G31" s="182"/>
      <c r="H31" s="182"/>
      <c r="I31" s="182"/>
      <c r="J31" s="182"/>
      <c r="K31" s="183"/>
      <c r="L31" s="72"/>
      <c r="M31" s="72"/>
      <c r="N31" s="75"/>
      <c r="O31" s="76"/>
      <c r="P31" s="76"/>
      <c r="Q31" s="38"/>
      <c r="R31" s="39"/>
    </row>
    <row r="32" spans="1:18" s="40" customFormat="1" ht="14.25" customHeight="1">
      <c r="A32" s="78"/>
      <c r="B32" s="68"/>
      <c r="C32" s="69"/>
      <c r="D32" s="38"/>
      <c r="E32" s="79">
        <v>1</v>
      </c>
      <c r="F32" s="2" t="s">
        <v>17</v>
      </c>
      <c r="G32" s="80">
        <f>$A$6/SUM(K11)</f>
        <v>8.8235294117647065</v>
      </c>
      <c r="H32" s="81"/>
      <c r="I32" s="82">
        <v>10</v>
      </c>
      <c r="J32" s="2" t="s">
        <v>17</v>
      </c>
      <c r="K32" s="83">
        <f>$A$6/SUM(K18:K20)</f>
        <v>120</v>
      </c>
      <c r="L32" s="84"/>
      <c r="M32" s="85"/>
      <c r="N32" s="75"/>
      <c r="O32" s="76"/>
      <c r="P32" s="76"/>
      <c r="Q32" s="38"/>
      <c r="R32" s="39"/>
    </row>
    <row r="33" spans="1:22" s="40" customFormat="1" ht="14.25" customHeight="1">
      <c r="A33" s="21"/>
      <c r="B33" s="68"/>
      <c r="C33" s="69"/>
      <c r="D33" s="38"/>
      <c r="E33" s="79">
        <v>2</v>
      </c>
      <c r="F33" s="2" t="s">
        <v>17</v>
      </c>
      <c r="G33" s="80">
        <f>$A$6/SUM(K12:K14)</f>
        <v>11.538461538461538</v>
      </c>
      <c r="H33" s="81"/>
      <c r="I33" s="82">
        <v>20</v>
      </c>
      <c r="J33" s="2" t="s">
        <v>17</v>
      </c>
      <c r="K33" s="83">
        <f>$A$6/SUM(K21:K22)</f>
        <v>300</v>
      </c>
      <c r="L33" s="84"/>
      <c r="M33" s="85"/>
      <c r="N33" s="75"/>
      <c r="O33" s="76"/>
      <c r="P33" s="76"/>
      <c r="Q33" s="38"/>
      <c r="R33" s="39"/>
    </row>
    <row r="34" spans="1:22" s="40" customFormat="1" ht="14.25" customHeight="1">
      <c r="A34" s="86"/>
      <c r="B34" s="68"/>
      <c r="C34" s="69"/>
      <c r="D34" s="38"/>
      <c r="E34" s="79">
        <v>5</v>
      </c>
      <c r="F34" s="2" t="s">
        <v>17</v>
      </c>
      <c r="G34" s="80">
        <f>$A$6/SUM(K15:K17)</f>
        <v>54.545454545454547</v>
      </c>
      <c r="H34" s="38"/>
      <c r="I34" s="82">
        <v>40</v>
      </c>
      <c r="J34" s="2" t="s">
        <v>17</v>
      </c>
      <c r="K34" s="83">
        <f>$A$6/SUM(K23:K25)</f>
        <v>612.24489795918362</v>
      </c>
      <c r="L34" s="84"/>
      <c r="M34" s="85"/>
      <c r="N34" s="75"/>
      <c r="O34" s="76"/>
      <c r="P34" s="76"/>
      <c r="Q34" s="38"/>
      <c r="R34" s="39"/>
    </row>
    <row r="35" spans="1:22" s="40" customFormat="1" ht="14.25" customHeight="1">
      <c r="A35" s="86"/>
      <c r="B35" s="68"/>
      <c r="C35" s="69"/>
      <c r="D35" s="38"/>
      <c r="E35" s="87"/>
      <c r="F35" s="37"/>
      <c r="G35" s="88"/>
      <c r="H35" s="89"/>
      <c r="I35" s="90">
        <v>1000</v>
      </c>
      <c r="J35" s="37" t="s">
        <v>17</v>
      </c>
      <c r="K35" s="91">
        <f>$A$6/SUM(K26)</f>
        <v>40000</v>
      </c>
      <c r="L35" s="84"/>
      <c r="M35" s="85"/>
      <c r="N35" s="75"/>
      <c r="O35" s="76"/>
      <c r="P35" s="76"/>
      <c r="Q35" s="38"/>
      <c r="R35" s="39"/>
    </row>
    <row r="36" spans="1:22" s="40" customFormat="1" ht="15" customHeight="1">
      <c r="A36" s="86"/>
      <c r="B36" s="68"/>
      <c r="C36" s="69"/>
      <c r="D36" s="38"/>
      <c r="E36" s="82"/>
      <c r="F36" s="2"/>
      <c r="G36" s="80"/>
      <c r="H36" s="81"/>
      <c r="I36" s="82"/>
      <c r="J36" s="2"/>
      <c r="K36" s="80"/>
      <c r="L36" s="84"/>
      <c r="M36" s="85"/>
      <c r="N36" s="75"/>
      <c r="O36" s="76"/>
      <c r="P36" s="76"/>
      <c r="Q36" s="38"/>
      <c r="R36" s="39"/>
    </row>
    <row r="37" spans="1:22" ht="14.25" customHeight="1">
      <c r="A37" s="92" t="s">
        <v>18</v>
      </c>
      <c r="B37" s="93" t="s">
        <v>48</v>
      </c>
      <c r="C37" s="2"/>
      <c r="D37" s="2"/>
      <c r="E37" s="94"/>
      <c r="F37" s="95"/>
      <c r="G37" s="96"/>
      <c r="H37" s="81"/>
      <c r="I37" s="84"/>
      <c r="J37" s="84"/>
      <c r="K37" s="84"/>
      <c r="L37" s="97"/>
      <c r="M37" s="98"/>
      <c r="N37" s="99"/>
      <c r="O37" s="52"/>
      <c r="P37" s="52"/>
      <c r="Q37" s="2"/>
      <c r="R37" s="3"/>
    </row>
    <row r="38" spans="1:22" ht="14.25" customHeight="1">
      <c r="A38" s="92" t="s">
        <v>29</v>
      </c>
      <c r="B38" s="93" t="s">
        <v>32</v>
      </c>
      <c r="C38" s="2"/>
      <c r="D38" s="2"/>
      <c r="E38" s="94"/>
      <c r="F38" s="95"/>
      <c r="G38" s="100"/>
      <c r="H38" s="81"/>
      <c r="I38" s="84"/>
      <c r="J38" s="84"/>
      <c r="K38" s="97"/>
      <c r="L38" s="97"/>
      <c r="M38" s="84"/>
      <c r="N38" s="99"/>
      <c r="O38" s="101"/>
      <c r="P38" s="101"/>
      <c r="Q38" s="2"/>
      <c r="R38" s="3"/>
    </row>
    <row r="39" spans="1:22" ht="14.25" customHeight="1">
      <c r="A39" s="92" t="s">
        <v>16</v>
      </c>
      <c r="B39" s="93" t="s">
        <v>19</v>
      </c>
      <c r="C39" s="2"/>
      <c r="D39" s="2"/>
      <c r="E39" s="94"/>
      <c r="F39" s="95"/>
      <c r="G39" s="100"/>
      <c r="H39" s="81"/>
      <c r="I39" s="84"/>
      <c r="J39" s="84"/>
      <c r="K39" s="97"/>
      <c r="L39" s="97"/>
      <c r="M39" s="84"/>
      <c r="N39" s="99"/>
      <c r="O39" s="101"/>
      <c r="P39" s="101"/>
      <c r="Q39" s="2"/>
      <c r="R39" s="3"/>
    </row>
    <row r="40" spans="1:22" ht="14.25" customHeight="1">
      <c r="A40" s="21"/>
      <c r="B40" s="6"/>
      <c r="C40" s="2"/>
      <c r="D40" s="2"/>
      <c r="E40" s="2"/>
      <c r="F40" s="102"/>
      <c r="G40" s="2"/>
      <c r="H40" s="2"/>
      <c r="I40" s="2"/>
      <c r="J40" s="102"/>
      <c r="K40" s="2"/>
      <c r="L40" s="2"/>
      <c r="M40" s="2"/>
      <c r="N40" s="102"/>
      <c r="O40" s="2"/>
      <c r="P40" s="2"/>
      <c r="Q40" s="2"/>
      <c r="R40" s="3"/>
      <c r="U40" s="94"/>
    </row>
    <row r="41" spans="1:22" ht="14.25" customHeight="1">
      <c r="A41" s="103"/>
      <c r="B41" s="104"/>
      <c r="C41" s="33" t="s">
        <v>8</v>
      </c>
      <c r="D41" s="34"/>
      <c r="E41" s="34"/>
      <c r="F41" s="33" t="s">
        <v>20</v>
      </c>
      <c r="G41" s="34"/>
      <c r="H41" s="34"/>
      <c r="I41" s="34"/>
      <c r="J41" s="33" t="s">
        <v>21</v>
      </c>
      <c r="K41" s="34"/>
      <c r="L41" s="34"/>
      <c r="M41" s="34"/>
      <c r="N41" s="33" t="s">
        <v>22</v>
      </c>
      <c r="O41" s="34"/>
      <c r="P41" s="34"/>
      <c r="Q41" s="33" t="s">
        <v>33</v>
      </c>
      <c r="R41" s="105"/>
      <c r="U41" s="94"/>
    </row>
    <row r="42" spans="1:22" ht="12.75" customHeight="1">
      <c r="A42" s="41">
        <f t="shared" ref="A42:A53" si="7">A11</f>
        <v>1</v>
      </c>
      <c r="B42" s="42"/>
      <c r="C42" s="12">
        <f t="shared" ref="C42:C53" si="8">C11</f>
        <v>1</v>
      </c>
      <c r="D42" s="14"/>
      <c r="E42" s="14">
        <v>18</v>
      </c>
      <c r="F42" s="15" t="s">
        <v>17</v>
      </c>
      <c r="G42" s="43">
        <f t="shared" ref="G42:G53" si="9">E42*C42</f>
        <v>18</v>
      </c>
      <c r="H42" s="14"/>
      <c r="I42" s="14">
        <v>14</v>
      </c>
      <c r="J42" s="15" t="s">
        <v>17</v>
      </c>
      <c r="K42" s="43">
        <f t="shared" ref="K42:K53" si="10">I42*C42</f>
        <v>14</v>
      </c>
      <c r="L42" s="14"/>
      <c r="M42" s="14">
        <v>18</v>
      </c>
      <c r="N42" s="15" t="s">
        <v>17</v>
      </c>
      <c r="O42" s="43">
        <f>M42*C42</f>
        <v>18</v>
      </c>
      <c r="P42" s="14">
        <v>18</v>
      </c>
      <c r="Q42" s="15" t="s">
        <v>17</v>
      </c>
      <c r="R42" s="106">
        <f>P42*C42</f>
        <v>18</v>
      </c>
      <c r="T42" s="107">
        <f>((M42+I42+E42+P42)*($I$9/$G$9))/4</f>
        <v>3400</v>
      </c>
      <c r="U42" s="107">
        <f t="shared" ref="U42:U53" si="11">I11</f>
        <v>3400</v>
      </c>
      <c r="V42" s="108">
        <f>T42-U42</f>
        <v>0</v>
      </c>
    </row>
    <row r="43" spans="1:22" ht="12.75" customHeight="1">
      <c r="A43" s="41">
        <f t="shared" si="7"/>
        <v>2</v>
      </c>
      <c r="B43" s="42"/>
      <c r="C43" s="12">
        <f t="shared" si="8"/>
        <v>2</v>
      </c>
      <c r="D43" s="14"/>
      <c r="E43" s="14">
        <v>4</v>
      </c>
      <c r="F43" s="15" t="s">
        <v>17</v>
      </c>
      <c r="G43" s="43">
        <f t="shared" si="9"/>
        <v>8</v>
      </c>
      <c r="H43" s="14"/>
      <c r="I43" s="14">
        <v>4</v>
      </c>
      <c r="J43" s="15" t="s">
        <v>17</v>
      </c>
      <c r="K43" s="43">
        <f t="shared" si="10"/>
        <v>8</v>
      </c>
      <c r="L43" s="14"/>
      <c r="M43" s="14">
        <v>4</v>
      </c>
      <c r="N43" s="15" t="s">
        <v>17</v>
      </c>
      <c r="O43" s="43">
        <f t="shared" ref="O43:O53" si="12">M43*C43</f>
        <v>8</v>
      </c>
      <c r="P43" s="14">
        <v>4</v>
      </c>
      <c r="Q43" s="15" t="s">
        <v>17</v>
      </c>
      <c r="R43" s="106">
        <f t="shared" ref="R43:R53" si="13">P43*C43</f>
        <v>8</v>
      </c>
      <c r="T43" s="107">
        <f t="shared" ref="T43:T53" si="14">((M43+I43+E43+P43)*($I$9/$G$9))/4</f>
        <v>800</v>
      </c>
      <c r="U43" s="107">
        <f t="shared" si="11"/>
        <v>800</v>
      </c>
      <c r="V43" s="108">
        <f t="shared" ref="V43:V53" si="15">T43-U43</f>
        <v>0</v>
      </c>
    </row>
    <row r="44" spans="1:22" ht="12.75" customHeight="1">
      <c r="A44" s="41" t="str">
        <f t="shared" si="7"/>
        <v>$1x2</v>
      </c>
      <c r="B44" s="42"/>
      <c r="C44" s="12">
        <f t="shared" si="8"/>
        <v>2</v>
      </c>
      <c r="D44" s="14"/>
      <c r="E44" s="14">
        <v>4</v>
      </c>
      <c r="F44" s="15" t="s">
        <v>17</v>
      </c>
      <c r="G44" s="43">
        <f t="shared" si="9"/>
        <v>8</v>
      </c>
      <c r="H44" s="14"/>
      <c r="I44" s="14">
        <v>4</v>
      </c>
      <c r="J44" s="15" t="s">
        <v>17</v>
      </c>
      <c r="K44" s="43">
        <f t="shared" si="10"/>
        <v>8</v>
      </c>
      <c r="L44" s="14"/>
      <c r="M44" s="14">
        <v>5</v>
      </c>
      <c r="N44" s="15" t="s">
        <v>17</v>
      </c>
      <c r="O44" s="43">
        <f t="shared" si="12"/>
        <v>10</v>
      </c>
      <c r="P44" s="14">
        <v>5</v>
      </c>
      <c r="Q44" s="15" t="s">
        <v>17</v>
      </c>
      <c r="R44" s="106">
        <f t="shared" si="13"/>
        <v>10</v>
      </c>
      <c r="T44" s="107">
        <f t="shared" si="14"/>
        <v>900</v>
      </c>
      <c r="U44" s="107">
        <f t="shared" si="11"/>
        <v>900</v>
      </c>
      <c r="V44" s="108">
        <f t="shared" si="15"/>
        <v>0</v>
      </c>
    </row>
    <row r="45" spans="1:22" ht="12.75" customHeight="1">
      <c r="A45" s="41" t="str">
        <f t="shared" si="7"/>
        <v>$1 (ANTLERS)</v>
      </c>
      <c r="B45" s="42"/>
      <c r="C45" s="12">
        <f t="shared" si="8"/>
        <v>2</v>
      </c>
      <c r="D45" s="14"/>
      <c r="E45" s="14">
        <v>5</v>
      </c>
      <c r="F45" s="15" t="s">
        <v>17</v>
      </c>
      <c r="G45" s="43">
        <f t="shared" si="9"/>
        <v>10</v>
      </c>
      <c r="H45" s="14"/>
      <c r="I45" s="14">
        <v>5</v>
      </c>
      <c r="J45" s="15" t="s">
        <v>17</v>
      </c>
      <c r="K45" s="43">
        <f t="shared" si="10"/>
        <v>10</v>
      </c>
      <c r="L45" s="14"/>
      <c r="M45" s="14">
        <v>4</v>
      </c>
      <c r="N45" s="15" t="s">
        <v>17</v>
      </c>
      <c r="O45" s="43">
        <f t="shared" si="12"/>
        <v>8</v>
      </c>
      <c r="P45" s="14">
        <v>4</v>
      </c>
      <c r="Q45" s="15" t="s">
        <v>17</v>
      </c>
      <c r="R45" s="106">
        <f t="shared" si="13"/>
        <v>8</v>
      </c>
      <c r="T45" s="107">
        <f t="shared" si="14"/>
        <v>900</v>
      </c>
      <c r="U45" s="107">
        <f t="shared" si="11"/>
        <v>900</v>
      </c>
      <c r="V45" s="108">
        <f t="shared" si="15"/>
        <v>0</v>
      </c>
    </row>
    <row r="46" spans="1:22" ht="12.75" customHeight="1">
      <c r="A46" s="41">
        <f t="shared" si="7"/>
        <v>5</v>
      </c>
      <c r="B46" s="42"/>
      <c r="C46" s="12">
        <f t="shared" si="8"/>
        <v>5</v>
      </c>
      <c r="D46" s="14"/>
      <c r="E46" s="14">
        <v>1</v>
      </c>
      <c r="F46" s="15" t="s">
        <v>17</v>
      </c>
      <c r="G46" s="43">
        <f t="shared" si="9"/>
        <v>5</v>
      </c>
      <c r="H46" s="14"/>
      <c r="I46" s="14">
        <v>0</v>
      </c>
      <c r="J46" s="15" t="s">
        <v>17</v>
      </c>
      <c r="K46" s="43">
        <f t="shared" si="10"/>
        <v>0</v>
      </c>
      <c r="L46" s="14"/>
      <c r="M46" s="14">
        <v>0</v>
      </c>
      <c r="N46" s="15" t="s">
        <v>17</v>
      </c>
      <c r="O46" s="43">
        <f t="shared" si="12"/>
        <v>0</v>
      </c>
      <c r="P46" s="14">
        <v>1</v>
      </c>
      <c r="Q46" s="15" t="s">
        <v>17</v>
      </c>
      <c r="R46" s="106">
        <f t="shared" si="13"/>
        <v>5</v>
      </c>
      <c r="T46" s="107">
        <f t="shared" si="14"/>
        <v>100</v>
      </c>
      <c r="U46" s="107">
        <f t="shared" si="11"/>
        <v>100</v>
      </c>
      <c r="V46" s="108">
        <f t="shared" si="15"/>
        <v>0</v>
      </c>
    </row>
    <row r="47" spans="1:22" ht="12.75" customHeight="1">
      <c r="A47" s="41" t="str">
        <f t="shared" si="7"/>
        <v>$1x5</v>
      </c>
      <c r="B47" s="42"/>
      <c r="C47" s="12">
        <f t="shared" si="8"/>
        <v>5</v>
      </c>
      <c r="D47" s="14"/>
      <c r="E47" s="14">
        <v>1</v>
      </c>
      <c r="F47" s="15" t="s">
        <v>17</v>
      </c>
      <c r="G47" s="43">
        <f t="shared" si="9"/>
        <v>5</v>
      </c>
      <c r="H47" s="14"/>
      <c r="I47" s="14">
        <v>1</v>
      </c>
      <c r="J47" s="15" t="s">
        <v>17</v>
      </c>
      <c r="K47" s="43">
        <f t="shared" si="10"/>
        <v>5</v>
      </c>
      <c r="L47" s="14"/>
      <c r="M47" s="14">
        <v>1</v>
      </c>
      <c r="N47" s="15" t="s">
        <v>17</v>
      </c>
      <c r="O47" s="43">
        <f t="shared" si="12"/>
        <v>5</v>
      </c>
      <c r="P47" s="14">
        <v>1</v>
      </c>
      <c r="Q47" s="15" t="s">
        <v>17</v>
      </c>
      <c r="R47" s="106">
        <f t="shared" si="13"/>
        <v>5</v>
      </c>
      <c r="T47" s="107">
        <f t="shared" si="14"/>
        <v>200</v>
      </c>
      <c r="U47" s="107">
        <f t="shared" si="11"/>
        <v>200</v>
      </c>
      <c r="V47" s="108">
        <f t="shared" si="15"/>
        <v>0</v>
      </c>
    </row>
    <row r="48" spans="1:22" ht="12.75" customHeight="1">
      <c r="A48" s="41" t="str">
        <f t="shared" si="7"/>
        <v>$2 (ANTLERS) + $1</v>
      </c>
      <c r="B48" s="42"/>
      <c r="C48" s="12">
        <f t="shared" si="8"/>
        <v>5</v>
      </c>
      <c r="D48" s="14"/>
      <c r="E48" s="14">
        <v>1</v>
      </c>
      <c r="F48" s="15" t="s">
        <v>17</v>
      </c>
      <c r="G48" s="43">
        <f t="shared" si="9"/>
        <v>5</v>
      </c>
      <c r="H48" s="14"/>
      <c r="I48" s="14">
        <v>1</v>
      </c>
      <c r="J48" s="15" t="s">
        <v>17</v>
      </c>
      <c r="K48" s="43">
        <f t="shared" si="10"/>
        <v>5</v>
      </c>
      <c r="L48" s="14"/>
      <c r="M48" s="14">
        <v>2</v>
      </c>
      <c r="N48" s="15" t="s">
        <v>17</v>
      </c>
      <c r="O48" s="43">
        <f t="shared" si="12"/>
        <v>10</v>
      </c>
      <c r="P48" s="14">
        <v>1</v>
      </c>
      <c r="Q48" s="15" t="s">
        <v>17</v>
      </c>
      <c r="R48" s="106">
        <f t="shared" si="13"/>
        <v>5</v>
      </c>
      <c r="T48" s="107">
        <f t="shared" si="14"/>
        <v>250</v>
      </c>
      <c r="U48" s="107">
        <f t="shared" si="11"/>
        <v>250</v>
      </c>
      <c r="V48" s="108">
        <f t="shared" si="15"/>
        <v>0</v>
      </c>
    </row>
    <row r="49" spans="1:22" ht="12.75" customHeight="1">
      <c r="A49" s="41">
        <f t="shared" si="7"/>
        <v>10</v>
      </c>
      <c r="B49" s="42"/>
      <c r="C49" s="12">
        <f t="shared" si="8"/>
        <v>10</v>
      </c>
      <c r="D49" s="14"/>
      <c r="E49" s="14">
        <v>1</v>
      </c>
      <c r="F49" s="15" t="s">
        <v>17</v>
      </c>
      <c r="G49" s="43">
        <f t="shared" si="9"/>
        <v>10</v>
      </c>
      <c r="H49" s="14"/>
      <c r="I49" s="14">
        <v>0</v>
      </c>
      <c r="J49" s="15" t="s">
        <v>17</v>
      </c>
      <c r="K49" s="43">
        <f t="shared" si="10"/>
        <v>0</v>
      </c>
      <c r="L49" s="14"/>
      <c r="M49" s="14">
        <v>0</v>
      </c>
      <c r="N49" s="15" t="s">
        <v>17</v>
      </c>
      <c r="O49" s="43">
        <f t="shared" si="12"/>
        <v>0</v>
      </c>
      <c r="P49" s="14">
        <v>0</v>
      </c>
      <c r="Q49" s="15" t="s">
        <v>17</v>
      </c>
      <c r="R49" s="106">
        <f t="shared" si="13"/>
        <v>0</v>
      </c>
      <c r="T49" s="107">
        <f t="shared" si="14"/>
        <v>50</v>
      </c>
      <c r="U49" s="107">
        <f t="shared" si="11"/>
        <v>50</v>
      </c>
      <c r="V49" s="108">
        <f t="shared" si="15"/>
        <v>0</v>
      </c>
    </row>
    <row r="50" spans="1:22" ht="12.75" customHeight="1">
      <c r="A50" s="41" t="str">
        <f t="shared" si="7"/>
        <v>($1x5) + $5</v>
      </c>
      <c r="B50" s="42"/>
      <c r="C50" s="12">
        <f t="shared" si="8"/>
        <v>10</v>
      </c>
      <c r="D50" s="14"/>
      <c r="E50" s="14">
        <v>1</v>
      </c>
      <c r="F50" s="15" t="s">
        <v>17</v>
      </c>
      <c r="G50" s="43">
        <f t="shared" si="9"/>
        <v>10</v>
      </c>
      <c r="H50" s="14"/>
      <c r="I50" s="14">
        <v>0</v>
      </c>
      <c r="J50" s="15" t="s">
        <v>17</v>
      </c>
      <c r="K50" s="43">
        <f t="shared" si="10"/>
        <v>0</v>
      </c>
      <c r="L50" s="14"/>
      <c r="M50" s="14">
        <v>0</v>
      </c>
      <c r="N50" s="15" t="s">
        <v>17</v>
      </c>
      <c r="O50" s="43">
        <f t="shared" si="12"/>
        <v>0</v>
      </c>
      <c r="P50" s="14">
        <v>0</v>
      </c>
      <c r="Q50" s="15" t="s">
        <v>17</v>
      </c>
      <c r="R50" s="106">
        <f t="shared" si="13"/>
        <v>0</v>
      </c>
      <c r="T50" s="107">
        <f t="shared" si="14"/>
        <v>50</v>
      </c>
      <c r="U50" s="107">
        <f t="shared" si="11"/>
        <v>50</v>
      </c>
      <c r="V50" s="108">
        <f t="shared" si="15"/>
        <v>0</v>
      </c>
    </row>
    <row r="51" spans="1:22" ht="12.75" customHeight="1">
      <c r="A51" s="41" t="str">
        <f t="shared" si="7"/>
        <v>$5 (ANTLERS)</v>
      </c>
      <c r="B51" s="42"/>
      <c r="C51" s="12">
        <f t="shared" si="8"/>
        <v>10</v>
      </c>
      <c r="D51" s="14"/>
      <c r="E51" s="14">
        <v>0</v>
      </c>
      <c r="F51" s="15" t="s">
        <v>17</v>
      </c>
      <c r="G51" s="43">
        <f t="shared" si="9"/>
        <v>0</v>
      </c>
      <c r="H51" s="14"/>
      <c r="I51" s="14">
        <v>1</v>
      </c>
      <c r="J51" s="15" t="s">
        <v>17</v>
      </c>
      <c r="K51" s="43">
        <f t="shared" si="10"/>
        <v>10</v>
      </c>
      <c r="L51" s="14"/>
      <c r="M51" s="14">
        <v>2</v>
      </c>
      <c r="N51" s="15" t="s">
        <v>17</v>
      </c>
      <c r="O51" s="43">
        <f t="shared" si="12"/>
        <v>20</v>
      </c>
      <c r="P51" s="14">
        <v>0</v>
      </c>
      <c r="Q51" s="15" t="s">
        <v>17</v>
      </c>
      <c r="R51" s="106">
        <f t="shared" si="13"/>
        <v>0</v>
      </c>
      <c r="T51" s="107">
        <f t="shared" si="14"/>
        <v>150</v>
      </c>
      <c r="U51" s="107">
        <f t="shared" si="11"/>
        <v>150</v>
      </c>
      <c r="V51" s="108">
        <f t="shared" si="15"/>
        <v>0</v>
      </c>
    </row>
    <row r="52" spans="1:22" ht="12.75" customHeight="1">
      <c r="A52" s="41">
        <f t="shared" si="7"/>
        <v>20</v>
      </c>
      <c r="B52" s="42"/>
      <c r="C52" s="12">
        <f t="shared" si="8"/>
        <v>20</v>
      </c>
      <c r="D52" s="14"/>
      <c r="E52" s="14">
        <v>0</v>
      </c>
      <c r="F52" s="15" t="s">
        <v>17</v>
      </c>
      <c r="G52" s="43">
        <f t="shared" si="9"/>
        <v>0</v>
      </c>
      <c r="H52" s="14"/>
      <c r="I52" s="14">
        <v>0</v>
      </c>
      <c r="J52" s="15" t="s">
        <v>17</v>
      </c>
      <c r="K52" s="43">
        <f t="shared" si="10"/>
        <v>0</v>
      </c>
      <c r="L52" s="14"/>
      <c r="M52" s="14">
        <v>0</v>
      </c>
      <c r="N52" s="15" t="s">
        <v>17</v>
      </c>
      <c r="O52" s="43">
        <f t="shared" si="12"/>
        <v>0</v>
      </c>
      <c r="P52" s="14">
        <v>1</v>
      </c>
      <c r="Q52" s="15" t="s">
        <v>17</v>
      </c>
      <c r="R52" s="106">
        <f t="shared" si="13"/>
        <v>20</v>
      </c>
      <c r="T52" s="107">
        <f t="shared" si="14"/>
        <v>50</v>
      </c>
      <c r="U52" s="107">
        <f t="shared" si="11"/>
        <v>50</v>
      </c>
      <c r="V52" s="108">
        <f t="shared" si="15"/>
        <v>0</v>
      </c>
    </row>
    <row r="53" spans="1:22" ht="12.75" customHeight="1">
      <c r="A53" s="137" t="str">
        <f t="shared" si="7"/>
        <v>$10 (ANTLERS)</v>
      </c>
      <c r="B53" s="30"/>
      <c r="C53" s="131">
        <f t="shared" si="8"/>
        <v>20</v>
      </c>
      <c r="D53" s="34"/>
      <c r="E53" s="34">
        <v>0</v>
      </c>
      <c r="F53" s="15" t="s">
        <v>17</v>
      </c>
      <c r="G53" s="43">
        <f t="shared" si="9"/>
        <v>0</v>
      </c>
      <c r="H53" s="2"/>
      <c r="I53" s="14">
        <v>1</v>
      </c>
      <c r="J53" s="15" t="s">
        <v>17</v>
      </c>
      <c r="K53" s="43">
        <f t="shared" si="10"/>
        <v>20</v>
      </c>
      <c r="L53" s="2"/>
      <c r="M53" s="14">
        <v>0</v>
      </c>
      <c r="N53" s="15" t="s">
        <v>17</v>
      </c>
      <c r="O53" s="43">
        <f t="shared" si="12"/>
        <v>0</v>
      </c>
      <c r="P53" s="14">
        <v>0</v>
      </c>
      <c r="Q53" s="15" t="s">
        <v>17</v>
      </c>
      <c r="R53" s="106">
        <f t="shared" si="13"/>
        <v>0</v>
      </c>
      <c r="S53" s="2"/>
      <c r="T53" s="107">
        <f t="shared" si="14"/>
        <v>50</v>
      </c>
      <c r="U53" s="107">
        <f t="shared" si="11"/>
        <v>50</v>
      </c>
      <c r="V53" s="108">
        <f t="shared" si="15"/>
        <v>0</v>
      </c>
    </row>
    <row r="54" spans="1:22" ht="12.75" customHeight="1">
      <c r="A54" s="136" t="s">
        <v>26</v>
      </c>
      <c r="B54" s="42"/>
      <c r="C54" s="12"/>
      <c r="D54" s="14"/>
      <c r="E54" s="14">
        <f>SUM(E42:E53)</f>
        <v>36</v>
      </c>
      <c r="F54" s="110"/>
      <c r="G54" s="111">
        <f>SUM(G42:G53)</f>
        <v>79</v>
      </c>
      <c r="H54" s="109"/>
      <c r="I54" s="109">
        <f>SUM(I42:I53)</f>
        <v>31</v>
      </c>
      <c r="J54" s="110"/>
      <c r="K54" s="111">
        <f>SUM(K42:K53)</f>
        <v>80</v>
      </c>
      <c r="L54" s="109"/>
      <c r="M54" s="112">
        <f>SUM(M42:M53)</f>
        <v>36</v>
      </c>
      <c r="N54" s="110"/>
      <c r="O54" s="111">
        <f>SUM(O42:O53)</f>
        <v>79</v>
      </c>
      <c r="P54" s="112">
        <f>SUM(P42:P53)</f>
        <v>35</v>
      </c>
      <c r="Q54" s="110"/>
      <c r="R54" s="113">
        <f>SUM(R42:R53)</f>
        <v>79</v>
      </c>
      <c r="S54" s="2"/>
      <c r="T54" s="27"/>
      <c r="V54" s="108"/>
    </row>
    <row r="55" spans="1:22" ht="14.25" customHeight="1">
      <c r="A55" s="41"/>
      <c r="B55" s="42"/>
      <c r="C55" s="12"/>
      <c r="D55" s="14"/>
      <c r="E55" s="14"/>
      <c r="F55" s="15"/>
      <c r="G55" s="43"/>
      <c r="H55" s="14"/>
      <c r="I55" s="14"/>
      <c r="J55" s="15"/>
      <c r="K55" s="43"/>
      <c r="L55" s="14"/>
      <c r="M55" s="14"/>
      <c r="N55" s="15"/>
      <c r="O55" s="43"/>
      <c r="P55" s="14"/>
      <c r="Q55" s="15"/>
      <c r="R55" s="106"/>
      <c r="T55" s="107"/>
      <c r="U55" s="114">
        <f>SUM(G54+K54+O54+R54)/4</f>
        <v>79.25</v>
      </c>
      <c r="V55" s="108"/>
    </row>
    <row r="56" spans="1:22" ht="14.25" customHeight="1" thickBot="1">
      <c r="A56" s="115"/>
      <c r="B56" s="116"/>
      <c r="C56" s="117"/>
      <c r="D56" s="118"/>
      <c r="E56" s="118"/>
      <c r="F56" s="119"/>
      <c r="G56" s="120"/>
      <c r="H56" s="118"/>
      <c r="I56" s="121"/>
      <c r="J56" s="119"/>
      <c r="K56" s="120"/>
      <c r="L56" s="118"/>
      <c r="M56" s="118"/>
      <c r="N56" s="119"/>
      <c r="O56" s="120"/>
      <c r="P56" s="118"/>
      <c r="Q56" s="119"/>
      <c r="R56" s="122"/>
      <c r="T56" s="107"/>
      <c r="U56" s="107"/>
      <c r="V56" s="108"/>
    </row>
    <row r="57" spans="1:22" ht="14.25" customHeight="1">
      <c r="A57" s="123"/>
      <c r="B57" s="2"/>
      <c r="C57" s="12"/>
      <c r="D57" s="2"/>
      <c r="E57" s="2"/>
      <c r="F57" s="15"/>
      <c r="G57" s="43"/>
      <c r="H57" s="2"/>
      <c r="I57" s="2"/>
      <c r="J57" s="15"/>
      <c r="K57" s="43"/>
      <c r="L57" s="2"/>
      <c r="M57" s="2"/>
      <c r="N57" s="15"/>
      <c r="O57" s="43"/>
      <c r="P57" s="2"/>
      <c r="Q57" s="15"/>
      <c r="R57" s="43"/>
      <c r="T57" s="107"/>
      <c r="U57" s="107"/>
      <c r="V57" s="108"/>
    </row>
    <row r="58" spans="1:22" ht="14.25" customHeight="1">
      <c r="A58" s="2"/>
      <c r="B58" s="42"/>
      <c r="C58" s="12"/>
      <c r="D58" s="14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T58" s="2"/>
    </row>
    <row r="59" spans="1:22" ht="14.25" customHeight="1">
      <c r="A59" s="123"/>
      <c r="B59" s="42"/>
      <c r="C59" s="12"/>
      <c r="D59" s="14"/>
      <c r="E59" s="53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T59" s="2"/>
    </row>
    <row r="60" spans="1:22" ht="14.25" customHeight="1">
      <c r="A60" s="14"/>
      <c r="B60" s="42"/>
      <c r="C60" s="12"/>
      <c r="D60" s="14"/>
      <c r="E60" s="14"/>
      <c r="F60" s="14"/>
      <c r="G60" s="53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</row>
    <row r="61" spans="1:22" ht="14.25" customHeight="1">
      <c r="A61" s="2"/>
      <c r="B61" s="6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22" ht="14.25" customHeight="1">
      <c r="E62" s="2"/>
    </row>
    <row r="63" spans="1:22" ht="14.25" customHeight="1">
      <c r="E63" s="2"/>
    </row>
    <row r="64" spans="1:22" ht="14.25" customHeight="1">
      <c r="E64" s="2"/>
    </row>
    <row r="65" spans="2:5" ht="14.25" customHeight="1">
      <c r="E65" s="2"/>
    </row>
    <row r="66" spans="2:5" ht="14.25" customHeight="1">
      <c r="E66" s="2"/>
    </row>
    <row r="67" spans="2:5" ht="14.25" customHeight="1">
      <c r="B67" s="1"/>
      <c r="E67" s="2"/>
    </row>
    <row r="68" spans="2:5" ht="14.25" customHeight="1">
      <c r="B68" s="1"/>
      <c r="E68" s="2"/>
    </row>
    <row r="69" spans="2:5" ht="14.25" customHeight="1">
      <c r="B69" s="1"/>
      <c r="E69" s="2"/>
    </row>
  </sheetData>
  <mergeCells count="5">
    <mergeCell ref="A1:R1"/>
    <mergeCell ref="A2:R2"/>
    <mergeCell ref="A3:R3"/>
    <mergeCell ref="A4:R4"/>
    <mergeCell ref="E31:K31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1434</vt:lpstr>
      <vt:lpstr>'1434'!Print_Area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2014-12-09T20:53:30Z</cp:lastPrinted>
  <dcterms:created xsi:type="dcterms:W3CDTF">1998-07-22T12:50:39Z</dcterms:created>
  <dcterms:modified xsi:type="dcterms:W3CDTF">2018-03-28T17:24:35Z</dcterms:modified>
</cp:coreProperties>
</file>