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414FA839-2186-4601-9848-6F35058571A1}" xr6:coauthVersionLast="32" xr6:coauthVersionMax="32" xr10:uidLastSave="{00000000-0000-0000-0000-000000000000}"/>
  <bookViews>
    <workbookView xWindow="0" yWindow="0" windowWidth="25200" windowHeight="11775" tabRatio="601" xr2:uid="{00000000-000D-0000-FFFF-FFFF00000000}"/>
  </bookViews>
  <sheets>
    <sheet name="1482" sheetId="1" r:id="rId1"/>
  </sheets>
  <definedNames>
    <definedName name="_xlnm.Print_Area" localSheetId="0">'1482'!$A$1:$R$44</definedName>
  </definedNames>
  <calcPr calcId="179017"/>
</workbook>
</file>

<file path=xl/calcChain.xml><?xml version="1.0" encoding="utf-8"?>
<calcChain xmlns="http://schemas.openxmlformats.org/spreadsheetml/2006/main">
  <c r="S52" i="1" l="1"/>
  <c r="S53" i="1"/>
  <c r="S54" i="1"/>
  <c r="S55" i="1"/>
  <c r="S56" i="1"/>
  <c r="S57" i="1"/>
  <c r="A52" i="1"/>
  <c r="A53" i="1"/>
  <c r="A54" i="1"/>
  <c r="A55" i="1"/>
  <c r="A56" i="1"/>
  <c r="A57" i="1"/>
  <c r="C52" i="1"/>
  <c r="C53" i="1"/>
  <c r="C54" i="1"/>
  <c r="C55" i="1"/>
  <c r="C56" i="1"/>
  <c r="C57" i="1"/>
  <c r="K43" i="1" l="1"/>
  <c r="P58" i="1" l="1"/>
  <c r="S51" i="1"/>
  <c r="C51" i="1"/>
  <c r="A51" i="1"/>
  <c r="E34" i="1" l="1"/>
  <c r="M58" i="1" l="1"/>
  <c r="I58" i="1"/>
  <c r="E58" i="1"/>
  <c r="O55" i="1"/>
  <c r="K56" i="1"/>
  <c r="G57" i="1"/>
  <c r="M34" i="1"/>
  <c r="K55" i="1" l="1"/>
  <c r="G55" i="1"/>
  <c r="G56" i="1"/>
  <c r="R57" i="1"/>
  <c r="O57" i="1"/>
  <c r="R56" i="1"/>
  <c r="K57" i="1"/>
  <c r="O56" i="1"/>
  <c r="R55" i="1"/>
  <c r="I11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T51" i="1" l="1"/>
  <c r="V51" i="1" s="1"/>
  <c r="I35" i="1"/>
  <c r="I43" i="1"/>
  <c r="C36" i="1" l="1"/>
  <c r="G35" i="1" l="1"/>
  <c r="G37" i="1" s="1"/>
  <c r="E36" i="1"/>
  <c r="M36" i="1"/>
  <c r="R51" i="1"/>
  <c r="K52" i="1"/>
  <c r="K53" i="1"/>
  <c r="R54" i="1"/>
  <c r="K9" i="1"/>
  <c r="K27" i="1" s="1"/>
  <c r="E41" i="1"/>
  <c r="E40" i="1"/>
  <c r="G6" i="1"/>
  <c r="K33" i="1" l="1"/>
  <c r="K30" i="1"/>
  <c r="K31" i="1"/>
  <c r="K32" i="1"/>
  <c r="K25" i="1"/>
  <c r="K26" i="1"/>
  <c r="K24" i="1"/>
  <c r="E24" i="1" s="1"/>
  <c r="K28" i="1"/>
  <c r="K29" i="1"/>
  <c r="K21" i="1"/>
  <c r="E21" i="1" s="1"/>
  <c r="K22" i="1"/>
  <c r="K23" i="1"/>
  <c r="K19" i="1"/>
  <c r="K12" i="1"/>
  <c r="K13" i="1"/>
  <c r="K11" i="1"/>
  <c r="E11" i="1" s="1"/>
  <c r="K20" i="1"/>
  <c r="K16" i="1"/>
  <c r="K18" i="1"/>
  <c r="K15" i="1"/>
  <c r="K17" i="1"/>
  <c r="K14" i="1"/>
  <c r="G51" i="1"/>
  <c r="K54" i="1"/>
  <c r="I37" i="1"/>
  <c r="G54" i="1"/>
  <c r="K51" i="1"/>
  <c r="O54" i="1"/>
  <c r="O53" i="1"/>
  <c r="G53" i="1"/>
  <c r="G52" i="1"/>
  <c r="O52" i="1"/>
  <c r="R52" i="1"/>
  <c r="R53" i="1"/>
  <c r="O51" i="1"/>
  <c r="M30" i="1" l="1"/>
  <c r="K42" i="1"/>
  <c r="E30" i="1"/>
  <c r="E33" i="1"/>
  <c r="M33" i="1"/>
  <c r="E32" i="1"/>
  <c r="M32" i="1"/>
  <c r="M31" i="1"/>
  <c r="E31" i="1"/>
  <c r="M29" i="1"/>
  <c r="E29" i="1"/>
  <c r="K41" i="1"/>
  <c r="E26" i="1"/>
  <c r="M26" i="1"/>
  <c r="E25" i="1"/>
  <c r="M25" i="1"/>
  <c r="E28" i="1"/>
  <c r="M28" i="1"/>
  <c r="E22" i="1"/>
  <c r="K40" i="1"/>
  <c r="G43" i="1"/>
  <c r="E27" i="1"/>
  <c r="G42" i="1"/>
  <c r="E13" i="1"/>
  <c r="G41" i="1"/>
  <c r="M14" i="1"/>
  <c r="E14" i="1"/>
  <c r="M12" i="1"/>
  <c r="E12" i="1"/>
  <c r="M23" i="1"/>
  <c r="E23" i="1"/>
  <c r="M17" i="1"/>
  <c r="E17" i="1"/>
  <c r="M16" i="1"/>
  <c r="E16" i="1"/>
  <c r="M15" i="1"/>
  <c r="E15" i="1"/>
  <c r="M20" i="1"/>
  <c r="E20" i="1"/>
  <c r="M19" i="1"/>
  <c r="E19" i="1"/>
  <c r="M18" i="1"/>
  <c r="E18" i="1"/>
  <c r="K35" i="1"/>
  <c r="K37" i="1" s="1"/>
  <c r="M27" i="1"/>
  <c r="M24" i="1"/>
  <c r="M13" i="1"/>
  <c r="G40" i="1"/>
  <c r="M11" i="1"/>
  <c r="M22" i="1"/>
  <c r="M21" i="1"/>
  <c r="G58" i="1"/>
  <c r="K58" i="1"/>
  <c r="O58" i="1"/>
  <c r="R58" i="1"/>
  <c r="T60" i="1" l="1"/>
  <c r="M35" i="1"/>
  <c r="E35" i="1"/>
  <c r="E37" i="1"/>
  <c r="M37" i="1" l="1"/>
  <c r="K6" i="1" s="1"/>
  <c r="O29" i="1" l="1"/>
  <c r="O33" i="1"/>
  <c r="O31" i="1"/>
  <c r="O30" i="1"/>
  <c r="O32" i="1"/>
  <c r="O28" i="1"/>
  <c r="O26" i="1"/>
  <c r="O25" i="1"/>
  <c r="O15" i="1"/>
  <c r="O24" i="1"/>
  <c r="O17" i="1"/>
  <c r="O11" i="1"/>
  <c r="O16" i="1"/>
  <c r="O18" i="1"/>
  <c r="O12" i="1"/>
  <c r="O19" i="1"/>
  <c r="O13" i="1"/>
  <c r="O20" i="1"/>
  <c r="O14" i="1"/>
  <c r="O22" i="1"/>
  <c r="O34" i="1"/>
  <c r="O23" i="1"/>
  <c r="O27" i="1"/>
  <c r="O21" i="1"/>
  <c r="O36" i="1"/>
  <c r="R36" i="1" s="1"/>
  <c r="O6" i="1"/>
  <c r="R29" i="1" l="1"/>
  <c r="R34" i="1"/>
  <c r="R17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<sst xmlns="http://schemas.openxmlformats.org/spreadsheetml/2006/main" count="127" uniqueCount="61">
  <si>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</si>
  <si>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</si>
  <si>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</si>
  <si>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</si>
  <si>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</si>
  <si>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</si>
  <si>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</si>
  <si>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</si>
  <si>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</si>
  <si>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</si>
  <si>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</si>
  <si>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</si>
  <si>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</si>
  <si>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</si>
  <si>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</si>
  <si>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</si>
  <si>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</si>
  <si>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</si>
  <si>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</si>
  <si>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</si>
  <si>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</si>
  <si>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</si>
  <si>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</si>
  <si>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</si>
  <si>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</si>
  <si>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</si>
  <si>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</si>
  <si>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</si>
  <si>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</si>
  <si>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</si>
  <si>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</si>
  <si>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</si>
  <si>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</si>
  <si>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</si>
  <si>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</si>
  <si>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</si>
  <si>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</si>
  <si>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</si>
  <si>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</si>
  <si>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2X = WIN DOUBLE</t>
  </si>
  <si>
    <t>5X = WIN 5 TIMES THE PRIZE</t>
  </si>
  <si>
    <t>10X = WIN 10 TIMES THE PRIZE</t>
  </si>
  <si>
    <t>$5 (2X)</t>
  </si>
  <si>
    <t>$5 (5X)</t>
  </si>
  <si>
    <t>$10 (5X)</t>
  </si>
  <si>
    <t>$5 (10X)</t>
  </si>
  <si>
    <t>$10 (10X)</t>
  </si>
  <si>
    <t>$50 (2X)</t>
  </si>
  <si>
    <t>INSTANT GAME 1482 - "HIT IT BIG"</t>
  </si>
  <si>
    <t>BIG = WIN ALL 25 PRIZES IN GAME 1</t>
  </si>
  <si>
    <r>
      <t>$5 (2X)</t>
    </r>
    <r>
      <rPr>
        <sz val="12"/>
        <rFont val="Calibri"/>
        <family val="2"/>
        <scheme val="minor"/>
      </rPr>
      <t xml:space="preserve"> + $5</t>
    </r>
  </si>
  <si>
    <t>$5 + $10</t>
  </si>
  <si>
    <r>
      <t xml:space="preserve">$10 (5X) </t>
    </r>
    <r>
      <rPr>
        <sz val="12"/>
        <rFont val="Calibri"/>
        <family val="2"/>
        <scheme val="minor"/>
      </rPr>
      <t>+ $50</t>
    </r>
  </si>
  <si>
    <t>($25x10) + ($50x15) (BIG)</t>
  </si>
  <si>
    <t xml:space="preserve">($15x10) + ($25x6) + ($50x14) </t>
  </si>
  <si>
    <t>$5x10</t>
  </si>
  <si>
    <r>
      <t>$50</t>
    </r>
    <r>
      <rPr>
        <b/>
        <sz val="12"/>
        <color rgb="FF0070C0"/>
        <rFont val="Calibri"/>
        <family val="2"/>
        <scheme val="minor"/>
      </rPr>
      <t>(10X)</t>
    </r>
    <r>
      <rPr>
        <sz val="12"/>
        <color theme="1"/>
        <rFont val="Calibri"/>
        <family val="2"/>
        <scheme val="minor"/>
      </rPr>
      <t xml:space="preserve"> + ($100 x 4) + $100 </t>
    </r>
  </si>
  <si>
    <r>
      <t>$10</t>
    </r>
    <r>
      <rPr>
        <b/>
        <sz val="12"/>
        <color rgb="FF7030A0"/>
        <rFont val="Calibri"/>
        <family val="2"/>
        <scheme val="minor"/>
      </rPr>
      <t>(5X)</t>
    </r>
    <r>
      <rPr>
        <sz val="12"/>
        <rFont val="Calibri"/>
        <family val="2"/>
        <scheme val="minor"/>
      </rPr>
      <t xml:space="preserve"> + $25x2</t>
    </r>
  </si>
  <si>
    <t>MAY 15, 2018 - VERSION B</t>
  </si>
  <si>
    <t>$20x25 (BIG)</t>
  </si>
  <si>
    <t>($10x10) + ($25x4) + ($100x3)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</si>
</sst>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1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8" fontId="2" fillId="0" borderId="0" xfId="2" applyFont="1" applyBorder="1"/>
    <xf numFmtId="6" fontId="2" fillId="0" borderId="11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 applyAlignment="1">
      <alignment horizontal="lef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8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68" fontId="2" fillId="0" borderId="0" xfId="0" applyNumberFormat="1" applyFont="1" applyFill="1" applyBorder="1" applyAlignment="1">
      <alignment horizontal="right"/>
    </xf>
    <xf numFmtId="10" fontId="2" fillId="0" borderId="5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/>
    <xf numFmtId="10" fontId="2" fillId="0" borderId="2" xfId="0" applyNumberFormat="1" applyFont="1" applyBorder="1"/>
    <xf numFmtId="0" fontId="2" fillId="0" borderId="2" xfId="0" applyFont="1" applyBorder="1"/>
    <xf numFmtId="10" fontId="2" fillId="0" borderId="8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4" xfId="0" applyFont="1" applyBorder="1"/>
    <xf numFmtId="164" fontId="2" fillId="0" borderId="0" xfId="0" applyNumberFormat="1" applyFont="1" applyBorder="1"/>
    <xf numFmtId="0" fontId="4" fillId="0" borderId="4" xfId="0" applyFont="1" applyBorder="1"/>
    <xf numFmtId="6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6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left"/>
    </xf>
    <xf numFmtId="5" fontId="2" fillId="0" borderId="7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5" xfId="0" applyNumberFormat="1" applyFont="1" applyFill="1" applyBorder="1" applyAlignment="1">
      <alignment horizontal="left"/>
    </xf>
    <xf numFmtId="6" fontId="2" fillId="0" borderId="4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/>
    <xf numFmtId="6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0" borderId="4" xfId="0" applyNumberFormat="1" applyFont="1" applyFill="1" applyBorder="1" applyAlignment="1">
      <alignment horizontal="left"/>
    </xf>
    <xf numFmtId="6" fontId="6" fillId="0" borderId="4" xfId="0" applyNumberFormat="1" applyFont="1" applyFill="1" applyBorder="1" applyAlignment="1">
      <alignment horizontal="left"/>
    </xf>
    <xf numFmtId="6" fontId="7" fillId="0" borderId="4" xfId="0" applyNumberFormat="1" applyFont="1" applyFill="1" applyBorder="1" applyAlignment="1">
      <alignment horizontal="left"/>
    </xf>
    <xf numFmtId="0" fontId="8" fillId="0" borderId="4" xfId="0" applyFont="1" applyBorder="1"/>
    <xf numFmtId="0" fontId="9" fillId="0" borderId="4" xfId="0" applyFont="1" applyBorder="1"/>
    <xf numFmtId="6" fontId="9" fillId="0" borderId="4" xfId="0" applyNumberFormat="1" applyFont="1" applyFill="1" applyBorder="1" applyAlignment="1">
      <alignment horizontal="left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6" fontId="9" fillId="2" borderId="4" xfId="0" applyNumberFormat="1" applyFont="1" applyFill="1" applyBorder="1" applyAlignment="1">
      <alignment horizontal="left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10" fontId="2" fillId="2" borderId="5" xfId="0" applyNumberFormat="1" applyFont="1" applyFill="1" applyBorder="1" applyAlignment="1">
      <alignment horizontal="left"/>
    </xf>
    <xf numFmtId="6" fontId="6" fillId="2" borderId="4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6" fontId="7" fillId="2" borderId="4" xfId="0" applyNumberFormat="1" applyFont="1" applyFill="1" applyBorder="1" applyAlignment="1">
      <alignment horizontal="left"/>
    </xf>
    <xf numFmtId="10" fontId="2" fillId="0" borderId="5" xfId="0" applyNumberFormat="1" applyFont="1" applyFill="1" applyBorder="1" applyAlignment="1">
      <alignment horizontal="left"/>
    </xf>
    <xf numFmtId="10" fontId="2" fillId="0" borderId="5" xfId="0" applyNumberFormat="1" applyFont="1" applyFill="1" applyBorder="1" applyAlignment="1">
      <alignment horizontal="left" vertical="center"/>
    </xf>
    <xf numFmtId="6" fontId="10" fillId="2" borderId="4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7"/>
  <sheetViews>
    <sheetView tabSelected="1" zoomScaleNormal="100" zoomScaleSheetLayoutView="70" workbookViewId="0">
      <selection activeCell="I28" sqref="I28"/>
    </sheetView>
  </sheetViews>
  <sheetFormatPr defaultColWidth="10.7109375" defaultRowHeight="14.25" customHeight="1"/>
  <cols>
    <col min="1" max="1" width="55.7109375" style="1" bestFit="1" customWidth="1"/>
    <col min="2" max="2" width="5.85546875" style="14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9" t="s">
        <v>27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1"/>
    </row>
    <row r="2" spans="1:26" ht="14.25" customHeight="1">
      <c r="A2" s="192" t="s">
        <v>26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4"/>
    </row>
    <row r="3" spans="1:26" ht="14.25" customHeight="1">
      <c r="A3" s="192" t="s">
        <v>48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26" ht="14.25" customHeight="1">
      <c r="A4" s="195" t="s">
        <v>58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7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294000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2940000</v>
      </c>
      <c r="H6" s="12" t="s">
        <v>0</v>
      </c>
      <c r="I6" s="15" t="s">
        <v>2</v>
      </c>
      <c r="J6" s="14"/>
      <c r="K6" s="16">
        <f>M37</f>
        <v>2059000</v>
      </c>
      <c r="L6" s="14"/>
      <c r="M6" s="17" t="s">
        <v>3</v>
      </c>
      <c r="N6" s="14"/>
      <c r="O6" s="18">
        <f>K6/G6</f>
        <v>0.7003401360544218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154">
        <v>10</v>
      </c>
      <c r="B11" s="155">
        <v>1</v>
      </c>
      <c r="C11" s="159">
        <v>10</v>
      </c>
      <c r="D11" s="160"/>
      <c r="E11" s="161">
        <f t="shared" ref="E11:E37" si="0">$A$6/K11</f>
        <v>35</v>
      </c>
      <c r="F11" s="162"/>
      <c r="G11" s="161">
        <v>1</v>
      </c>
      <c r="H11" s="163"/>
      <c r="I11" s="164">
        <f t="shared" ref="I11:I17" si="1">G11*($I$9/$G$9)</f>
        <v>1400</v>
      </c>
      <c r="J11" s="164"/>
      <c r="K11" s="165">
        <f t="shared" ref="K11:K33" si="2">I11*$K$9</f>
        <v>8400</v>
      </c>
      <c r="L11" s="166"/>
      <c r="M11" s="167">
        <f t="shared" ref="M11:M36" si="3">K11*C11</f>
        <v>84000</v>
      </c>
      <c r="N11" s="168"/>
      <c r="O11" s="169">
        <f t="shared" ref="O11:O34" si="4">(M11/$K$6)</f>
        <v>4.079650315687227E-2</v>
      </c>
      <c r="P11" s="170"/>
      <c r="Q11" s="163"/>
      <c r="R11" s="171"/>
      <c r="S11" s="41"/>
      <c r="V11" s="42"/>
    </row>
    <row r="12" spans="1:26" ht="14.25" customHeight="1">
      <c r="A12" s="156" t="s">
        <v>42</v>
      </c>
      <c r="B12" s="155">
        <v>1</v>
      </c>
      <c r="C12" s="159">
        <v>10</v>
      </c>
      <c r="D12" s="160"/>
      <c r="E12" s="161">
        <f t="shared" si="0"/>
        <v>10.76923076923077</v>
      </c>
      <c r="F12" s="162"/>
      <c r="G12" s="161">
        <v>3.25</v>
      </c>
      <c r="H12" s="163"/>
      <c r="I12" s="164">
        <f t="shared" si="1"/>
        <v>4550</v>
      </c>
      <c r="J12" s="164"/>
      <c r="K12" s="165">
        <f t="shared" si="2"/>
        <v>27300</v>
      </c>
      <c r="L12" s="166"/>
      <c r="M12" s="167">
        <f t="shared" si="3"/>
        <v>273000</v>
      </c>
      <c r="N12" s="168"/>
      <c r="O12" s="169">
        <f t="shared" si="4"/>
        <v>0.13258863525983486</v>
      </c>
      <c r="P12" s="170"/>
      <c r="Q12" s="163"/>
      <c r="R12" s="171"/>
      <c r="S12" s="41"/>
      <c r="V12" s="42"/>
    </row>
    <row r="13" spans="1:26" ht="14.25" customHeight="1">
      <c r="A13" s="43">
        <v>15</v>
      </c>
      <c r="B13" s="44">
        <v>1</v>
      </c>
      <c r="C13" s="45">
        <v>15</v>
      </c>
      <c r="D13" s="46"/>
      <c r="E13" s="47">
        <f t="shared" si="0"/>
        <v>70</v>
      </c>
      <c r="F13" s="24"/>
      <c r="G13" s="47">
        <v>0.5</v>
      </c>
      <c r="H13" s="15"/>
      <c r="I13" s="48">
        <f t="shared" si="1"/>
        <v>700</v>
      </c>
      <c r="J13" s="48"/>
      <c r="K13" s="28">
        <f t="shared" si="2"/>
        <v>4200</v>
      </c>
      <c r="L13" s="49"/>
      <c r="M13" s="50">
        <f t="shared" si="3"/>
        <v>63000</v>
      </c>
      <c r="N13" s="51"/>
      <c r="O13" s="52">
        <f t="shared" si="4"/>
        <v>3.0597377367654201E-2</v>
      </c>
      <c r="P13" s="53"/>
      <c r="Q13" s="25"/>
      <c r="R13" s="9"/>
      <c r="S13" s="41"/>
      <c r="V13" s="42"/>
    </row>
    <row r="14" spans="1:26" ht="14.25" customHeight="1">
      <c r="A14" s="148" t="s">
        <v>50</v>
      </c>
      <c r="B14" s="44">
        <v>2</v>
      </c>
      <c r="C14" s="45">
        <v>15</v>
      </c>
      <c r="D14" s="46"/>
      <c r="E14" s="47">
        <f t="shared" si="0"/>
        <v>28</v>
      </c>
      <c r="F14" s="24"/>
      <c r="G14" s="47">
        <v>1.25</v>
      </c>
      <c r="H14" s="15"/>
      <c r="I14" s="48">
        <f t="shared" si="1"/>
        <v>1750</v>
      </c>
      <c r="J14" s="48"/>
      <c r="K14" s="28">
        <f t="shared" si="2"/>
        <v>10500</v>
      </c>
      <c r="L14" s="49"/>
      <c r="M14" s="50">
        <f t="shared" si="3"/>
        <v>157500</v>
      </c>
      <c r="N14" s="51"/>
      <c r="O14" s="52">
        <f t="shared" si="4"/>
        <v>7.6493443419135498E-2</v>
      </c>
      <c r="P14" s="53"/>
      <c r="Q14" s="25"/>
      <c r="R14" s="9"/>
      <c r="S14" s="41"/>
      <c r="V14" s="42"/>
    </row>
    <row r="15" spans="1:26" ht="14.25" customHeight="1">
      <c r="A15" s="43" t="s">
        <v>51</v>
      </c>
      <c r="B15" s="44">
        <v>2</v>
      </c>
      <c r="C15" s="45">
        <v>15</v>
      </c>
      <c r="D15" s="46"/>
      <c r="E15" s="47">
        <f t="shared" si="0"/>
        <v>46.666666666666664</v>
      </c>
      <c r="F15" s="24"/>
      <c r="G15" s="47">
        <v>0.75</v>
      </c>
      <c r="H15" s="15"/>
      <c r="I15" s="48">
        <f t="shared" si="1"/>
        <v>1050</v>
      </c>
      <c r="J15" s="48"/>
      <c r="K15" s="28">
        <f t="shared" si="2"/>
        <v>6300</v>
      </c>
      <c r="L15" s="49"/>
      <c r="M15" s="50">
        <f t="shared" si="3"/>
        <v>94500</v>
      </c>
      <c r="N15" s="51"/>
      <c r="O15" s="52">
        <f t="shared" si="4"/>
        <v>4.5896066051481305E-2</v>
      </c>
      <c r="P15" s="53"/>
      <c r="Q15" s="25"/>
      <c r="R15" s="9"/>
      <c r="S15" s="41"/>
      <c r="V15" s="42"/>
    </row>
    <row r="16" spans="1:26" ht="14.25" customHeight="1">
      <c r="A16" s="154">
        <v>25</v>
      </c>
      <c r="B16" s="155">
        <v>1</v>
      </c>
      <c r="C16" s="159">
        <v>25</v>
      </c>
      <c r="D16" s="160"/>
      <c r="E16" s="161">
        <f t="shared" si="0"/>
        <v>140</v>
      </c>
      <c r="F16" s="162"/>
      <c r="G16" s="161">
        <v>0.25</v>
      </c>
      <c r="H16" s="163"/>
      <c r="I16" s="164">
        <f t="shared" si="1"/>
        <v>350</v>
      </c>
      <c r="J16" s="164"/>
      <c r="K16" s="165">
        <f t="shared" si="2"/>
        <v>2100</v>
      </c>
      <c r="L16" s="166"/>
      <c r="M16" s="167">
        <f t="shared" si="3"/>
        <v>52500</v>
      </c>
      <c r="N16" s="168"/>
      <c r="O16" s="169">
        <f t="shared" si="4"/>
        <v>2.5497814473045166E-2</v>
      </c>
      <c r="P16" s="170"/>
      <c r="Q16" s="163"/>
      <c r="R16" s="172" t="s">
        <v>25</v>
      </c>
      <c r="S16" s="41"/>
      <c r="V16" s="42"/>
    </row>
    <row r="17" spans="1:22" ht="14.25" customHeight="1">
      <c r="A17" s="173" t="s">
        <v>43</v>
      </c>
      <c r="B17" s="155">
        <v>1</v>
      </c>
      <c r="C17" s="159">
        <v>25</v>
      </c>
      <c r="D17" s="160"/>
      <c r="E17" s="161">
        <f t="shared" si="0"/>
        <v>17.5</v>
      </c>
      <c r="F17" s="162"/>
      <c r="G17" s="161">
        <v>2</v>
      </c>
      <c r="H17" s="163"/>
      <c r="I17" s="164">
        <f t="shared" si="1"/>
        <v>2800</v>
      </c>
      <c r="J17" s="164"/>
      <c r="K17" s="165">
        <f t="shared" si="2"/>
        <v>16800</v>
      </c>
      <c r="L17" s="166"/>
      <c r="M17" s="167">
        <f t="shared" si="3"/>
        <v>420000</v>
      </c>
      <c r="N17" s="168"/>
      <c r="O17" s="169">
        <f t="shared" si="4"/>
        <v>0.20398251578436133</v>
      </c>
      <c r="P17" s="170"/>
      <c r="Q17" s="163"/>
      <c r="R17" s="172">
        <f>SUM(O11:O17)</f>
        <v>0.55585235551238465</v>
      </c>
      <c r="S17" s="41"/>
      <c r="V17" s="42"/>
    </row>
    <row r="18" spans="1:22" ht="14.25" customHeight="1">
      <c r="A18" s="43">
        <v>50</v>
      </c>
      <c r="B18" s="44">
        <v>1</v>
      </c>
      <c r="C18" s="45">
        <v>50</v>
      </c>
      <c r="D18" s="46"/>
      <c r="E18" s="47">
        <f t="shared" si="0"/>
        <v>326.66666666666669</v>
      </c>
      <c r="F18" s="24"/>
      <c r="G18" s="47" t="s">
        <v>0</v>
      </c>
      <c r="H18" s="15"/>
      <c r="I18" s="48">
        <v>150</v>
      </c>
      <c r="J18" s="48"/>
      <c r="K18" s="28">
        <f t="shared" si="2"/>
        <v>900</v>
      </c>
      <c r="L18" s="49"/>
      <c r="M18" s="50">
        <f t="shared" si="3"/>
        <v>45000</v>
      </c>
      <c r="N18" s="51"/>
      <c r="O18" s="52">
        <f t="shared" si="4"/>
        <v>2.1855269548324428E-2</v>
      </c>
      <c r="P18" s="53"/>
      <c r="Q18" s="25"/>
      <c r="R18" s="9"/>
      <c r="S18" s="54"/>
      <c r="V18" s="42"/>
    </row>
    <row r="19" spans="1:22" ht="14.25" customHeight="1">
      <c r="A19" s="149" t="s">
        <v>44</v>
      </c>
      <c r="B19" s="44">
        <v>1</v>
      </c>
      <c r="C19" s="45">
        <v>50</v>
      </c>
      <c r="D19" s="46"/>
      <c r="E19" s="47">
        <f t="shared" si="0"/>
        <v>245</v>
      </c>
      <c r="F19" s="24"/>
      <c r="G19" s="47" t="s">
        <v>0</v>
      </c>
      <c r="H19" s="15"/>
      <c r="I19" s="48">
        <v>200</v>
      </c>
      <c r="J19" s="48"/>
      <c r="K19" s="28">
        <f t="shared" si="2"/>
        <v>1200</v>
      </c>
      <c r="L19" s="49"/>
      <c r="M19" s="50">
        <f t="shared" si="3"/>
        <v>60000</v>
      </c>
      <c r="N19" s="51"/>
      <c r="O19" s="52">
        <f t="shared" si="4"/>
        <v>2.9140359397765905E-2</v>
      </c>
      <c r="P19" s="53"/>
      <c r="Q19" s="25"/>
      <c r="R19" s="9"/>
      <c r="S19" s="54"/>
      <c r="V19" s="42"/>
    </row>
    <row r="20" spans="1:22" ht="14.25" customHeight="1">
      <c r="A20" s="150" t="s">
        <v>45</v>
      </c>
      <c r="B20" s="44">
        <v>1</v>
      </c>
      <c r="C20" s="45">
        <v>50</v>
      </c>
      <c r="D20" s="46"/>
      <c r="E20" s="47">
        <f t="shared" si="0"/>
        <v>98</v>
      </c>
      <c r="F20" s="24"/>
      <c r="G20" s="47" t="s">
        <v>0</v>
      </c>
      <c r="H20" s="15"/>
      <c r="I20" s="48">
        <v>500</v>
      </c>
      <c r="J20" s="48"/>
      <c r="K20" s="28">
        <f t="shared" si="2"/>
        <v>3000</v>
      </c>
      <c r="L20" s="49"/>
      <c r="M20" s="50">
        <f t="shared" si="3"/>
        <v>150000</v>
      </c>
      <c r="N20" s="51"/>
      <c r="O20" s="52">
        <f t="shared" si="4"/>
        <v>7.285089849441477E-2</v>
      </c>
      <c r="P20" s="53"/>
      <c r="Q20" s="25"/>
      <c r="R20" s="9"/>
      <c r="S20" s="41"/>
      <c r="V20" s="42"/>
    </row>
    <row r="21" spans="1:22" ht="14.25" customHeight="1">
      <c r="A21" s="43" t="s">
        <v>55</v>
      </c>
      <c r="B21" s="44">
        <v>10</v>
      </c>
      <c r="C21" s="45">
        <v>50</v>
      </c>
      <c r="D21" s="46"/>
      <c r="E21" s="47">
        <f t="shared" si="0"/>
        <v>653.33333333333337</v>
      </c>
      <c r="F21" s="24"/>
      <c r="G21" s="47" t="s">
        <v>0</v>
      </c>
      <c r="H21" s="15"/>
      <c r="I21" s="48">
        <v>75</v>
      </c>
      <c r="J21" s="48"/>
      <c r="K21" s="28">
        <f t="shared" si="2"/>
        <v>450</v>
      </c>
      <c r="L21" s="49"/>
      <c r="M21" s="50">
        <f t="shared" si="3"/>
        <v>22500</v>
      </c>
      <c r="N21" s="51"/>
      <c r="O21" s="52">
        <f t="shared" si="4"/>
        <v>1.0927634774162214E-2</v>
      </c>
      <c r="P21" s="53"/>
      <c r="Q21" s="25"/>
      <c r="R21" s="9"/>
      <c r="S21" s="41"/>
      <c r="V21" s="42"/>
    </row>
    <row r="22" spans="1:22" ht="14.25" customHeight="1">
      <c r="A22" s="154">
        <v>100</v>
      </c>
      <c r="B22" s="155">
        <v>1</v>
      </c>
      <c r="C22" s="159">
        <v>100</v>
      </c>
      <c r="D22" s="160"/>
      <c r="E22" s="161">
        <f t="shared" si="0"/>
        <v>376.92307692307691</v>
      </c>
      <c r="F22" s="162"/>
      <c r="G22" s="161" t="s">
        <v>0</v>
      </c>
      <c r="H22" s="163"/>
      <c r="I22" s="164">
        <v>130</v>
      </c>
      <c r="J22" s="164"/>
      <c r="K22" s="165">
        <f t="shared" si="2"/>
        <v>780</v>
      </c>
      <c r="L22" s="166"/>
      <c r="M22" s="167">
        <f t="shared" si="3"/>
        <v>78000</v>
      </c>
      <c r="N22" s="168"/>
      <c r="O22" s="169">
        <f t="shared" si="4"/>
        <v>3.7882467217095678E-2</v>
      </c>
      <c r="P22" s="170"/>
      <c r="Q22" s="163"/>
      <c r="R22" s="171"/>
      <c r="S22" s="41"/>
      <c r="V22" s="42"/>
    </row>
    <row r="23" spans="1:22" ht="15.75">
      <c r="A23" s="174" t="s">
        <v>47</v>
      </c>
      <c r="B23" s="175">
        <v>1</v>
      </c>
      <c r="C23" s="176">
        <v>100</v>
      </c>
      <c r="D23" s="177"/>
      <c r="E23" s="161">
        <f t="shared" si="0"/>
        <v>4900</v>
      </c>
      <c r="F23" s="178"/>
      <c r="G23" s="179" t="s">
        <v>0</v>
      </c>
      <c r="H23" s="180"/>
      <c r="I23" s="181">
        <v>10</v>
      </c>
      <c r="J23" s="181"/>
      <c r="K23" s="165">
        <f t="shared" si="2"/>
        <v>60</v>
      </c>
      <c r="L23" s="182"/>
      <c r="M23" s="167">
        <f t="shared" si="3"/>
        <v>6000</v>
      </c>
      <c r="N23" s="183"/>
      <c r="O23" s="169">
        <f t="shared" si="4"/>
        <v>2.9140359397765905E-3</v>
      </c>
      <c r="P23" s="184"/>
      <c r="Q23" s="180"/>
      <c r="R23" s="171"/>
      <c r="S23" s="41"/>
      <c r="V23" s="42"/>
    </row>
    <row r="24" spans="1:22" ht="14.25" customHeight="1">
      <c r="A24" s="154" t="s">
        <v>57</v>
      </c>
      <c r="B24" s="155">
        <v>3</v>
      </c>
      <c r="C24" s="159">
        <v>100</v>
      </c>
      <c r="D24" s="160"/>
      <c r="E24" s="161">
        <f t="shared" si="0"/>
        <v>1225</v>
      </c>
      <c r="F24" s="162"/>
      <c r="G24" s="161" t="s">
        <v>0</v>
      </c>
      <c r="H24" s="163"/>
      <c r="I24" s="164">
        <v>40</v>
      </c>
      <c r="J24" s="164"/>
      <c r="K24" s="165">
        <f t="shared" si="2"/>
        <v>240</v>
      </c>
      <c r="L24" s="166"/>
      <c r="M24" s="167">
        <f t="shared" si="3"/>
        <v>24000</v>
      </c>
      <c r="N24" s="168"/>
      <c r="O24" s="169">
        <f t="shared" si="4"/>
        <v>1.1656143759106362E-2</v>
      </c>
      <c r="P24" s="170"/>
      <c r="Q24" s="163"/>
      <c r="R24" s="172"/>
      <c r="S24" s="41"/>
      <c r="V24" s="42"/>
    </row>
    <row r="25" spans="1:22" ht="14.25" customHeight="1">
      <c r="A25" s="185" t="s">
        <v>46</v>
      </c>
      <c r="B25" s="155">
        <v>1</v>
      </c>
      <c r="C25" s="159">
        <v>100</v>
      </c>
      <c r="D25" s="160"/>
      <c r="E25" s="161">
        <f t="shared" si="0"/>
        <v>306.25</v>
      </c>
      <c r="F25" s="162"/>
      <c r="G25" s="161" t="s">
        <v>0</v>
      </c>
      <c r="H25" s="163"/>
      <c r="I25" s="164">
        <v>160</v>
      </c>
      <c r="J25" s="164"/>
      <c r="K25" s="165">
        <f t="shared" si="2"/>
        <v>960</v>
      </c>
      <c r="L25" s="166"/>
      <c r="M25" s="167">
        <f t="shared" si="3"/>
        <v>96000</v>
      </c>
      <c r="N25" s="168"/>
      <c r="O25" s="169">
        <f t="shared" si="4"/>
        <v>4.6624575036425447E-2</v>
      </c>
      <c r="P25" s="170"/>
      <c r="Q25" s="163"/>
      <c r="R25" s="172"/>
      <c r="S25" s="41"/>
      <c r="V25" s="42"/>
    </row>
    <row r="26" spans="1:22" ht="14.25" customHeight="1">
      <c r="A26" s="173" t="s">
        <v>52</v>
      </c>
      <c r="B26" s="155">
        <v>2</v>
      </c>
      <c r="C26" s="159">
        <v>100</v>
      </c>
      <c r="D26" s="160"/>
      <c r="E26" s="161">
        <f t="shared" si="0"/>
        <v>1225</v>
      </c>
      <c r="F26" s="162"/>
      <c r="G26" s="161" t="s">
        <v>0</v>
      </c>
      <c r="H26" s="163"/>
      <c r="I26" s="164">
        <v>40</v>
      </c>
      <c r="J26" s="164"/>
      <c r="K26" s="165">
        <f t="shared" si="2"/>
        <v>240</v>
      </c>
      <c r="L26" s="166"/>
      <c r="M26" s="167">
        <f t="shared" si="3"/>
        <v>24000</v>
      </c>
      <c r="N26" s="168"/>
      <c r="O26" s="169">
        <f t="shared" si="4"/>
        <v>1.1656143759106362E-2</v>
      </c>
      <c r="P26" s="170"/>
      <c r="Q26" s="163"/>
      <c r="R26" s="172"/>
      <c r="S26" s="41"/>
      <c r="V26" s="42"/>
    </row>
    <row r="27" spans="1:22" ht="14.25" customHeight="1">
      <c r="A27" s="43">
        <v>500</v>
      </c>
      <c r="B27" s="44">
        <v>1</v>
      </c>
      <c r="C27" s="45">
        <v>500</v>
      </c>
      <c r="D27" s="46"/>
      <c r="E27" s="47">
        <f t="shared" si="0"/>
        <v>16333.333333333334</v>
      </c>
      <c r="F27" s="24"/>
      <c r="G27" s="47" t="s">
        <v>0</v>
      </c>
      <c r="H27" s="15"/>
      <c r="I27" s="48">
        <v>3</v>
      </c>
      <c r="J27" s="48"/>
      <c r="K27" s="28">
        <f t="shared" si="2"/>
        <v>18</v>
      </c>
      <c r="L27" s="49"/>
      <c r="M27" s="50">
        <f t="shared" si="3"/>
        <v>9000</v>
      </c>
      <c r="N27" s="51"/>
      <c r="O27" s="52">
        <f t="shared" si="4"/>
        <v>4.3710539096648857E-3</v>
      </c>
      <c r="P27" s="53"/>
      <c r="Q27" s="25"/>
      <c r="R27" s="9"/>
      <c r="S27" s="41"/>
      <c r="V27" s="42"/>
    </row>
    <row r="28" spans="1:22" ht="14.25" customHeight="1">
      <c r="A28" s="153" t="s">
        <v>59</v>
      </c>
      <c r="B28" s="44">
        <v>1</v>
      </c>
      <c r="C28" s="45">
        <v>500</v>
      </c>
      <c r="D28" s="46"/>
      <c r="E28" s="47">
        <f t="shared" si="0"/>
        <v>3062.5</v>
      </c>
      <c r="F28" s="24"/>
      <c r="G28" s="47" t="s">
        <v>0</v>
      </c>
      <c r="H28" s="15"/>
      <c r="I28" s="48">
        <v>16</v>
      </c>
      <c r="J28" s="48"/>
      <c r="K28" s="28">
        <f t="shared" si="2"/>
        <v>96</v>
      </c>
      <c r="L28" s="49"/>
      <c r="M28" s="50">
        <f t="shared" si="3"/>
        <v>48000</v>
      </c>
      <c r="N28" s="51"/>
      <c r="O28" s="52">
        <f t="shared" si="4"/>
        <v>2.3312287518212724E-2</v>
      </c>
      <c r="P28" s="53"/>
      <c r="Q28" s="25"/>
      <c r="R28" s="186" t="s">
        <v>24</v>
      </c>
      <c r="S28" s="41"/>
      <c r="V28" s="42"/>
    </row>
    <row r="29" spans="1:22" ht="14.25" customHeight="1">
      <c r="A29" s="43" t="s">
        <v>60</v>
      </c>
      <c r="B29" s="44">
        <v>17</v>
      </c>
      <c r="C29" s="45">
        <v>500</v>
      </c>
      <c r="D29" s="46"/>
      <c r="E29" s="47">
        <f t="shared" si="0"/>
        <v>12250</v>
      </c>
      <c r="F29" s="24"/>
      <c r="G29" s="47" t="s">
        <v>0</v>
      </c>
      <c r="H29" s="15"/>
      <c r="I29" s="48">
        <v>4</v>
      </c>
      <c r="J29" s="48"/>
      <c r="K29" s="28">
        <f t="shared" si="2"/>
        <v>24</v>
      </c>
      <c r="L29" s="49"/>
      <c r="M29" s="50">
        <f t="shared" si="3"/>
        <v>12000</v>
      </c>
      <c r="N29" s="51"/>
      <c r="O29" s="52">
        <f t="shared" si="4"/>
        <v>5.8280718795531809E-3</v>
      </c>
      <c r="P29" s="53"/>
      <c r="Q29" s="25"/>
      <c r="R29" s="187">
        <f>SUM(O18:O29)</f>
        <v>0.2790189412336086</v>
      </c>
      <c r="S29" s="41"/>
      <c r="V29" s="42"/>
    </row>
    <row r="30" spans="1:22" ht="14.25" customHeight="1">
      <c r="A30" s="154">
        <v>1000</v>
      </c>
      <c r="B30" s="155">
        <v>1</v>
      </c>
      <c r="C30" s="159">
        <v>1000</v>
      </c>
      <c r="D30" s="160"/>
      <c r="E30" s="161">
        <f t="shared" si="0"/>
        <v>16333.333333333334</v>
      </c>
      <c r="F30" s="162"/>
      <c r="G30" s="161" t="s">
        <v>0</v>
      </c>
      <c r="H30" s="163"/>
      <c r="I30" s="164">
        <v>3</v>
      </c>
      <c r="J30" s="164"/>
      <c r="K30" s="165">
        <f t="shared" si="2"/>
        <v>18</v>
      </c>
      <c r="L30" s="166" t="s">
        <v>31</v>
      </c>
      <c r="M30" s="167">
        <f t="shared" si="3"/>
        <v>18000</v>
      </c>
      <c r="N30" s="168"/>
      <c r="O30" s="169">
        <f t="shared" si="4"/>
        <v>8.7421078193297714E-3</v>
      </c>
      <c r="P30" s="170"/>
      <c r="Q30" s="163"/>
      <c r="R30" s="171"/>
      <c r="S30" s="41"/>
      <c r="V30" s="42"/>
    </row>
    <row r="31" spans="1:22" ht="14.25" customHeight="1">
      <c r="A31" s="158" t="s">
        <v>53</v>
      </c>
      <c r="B31" s="155">
        <v>1</v>
      </c>
      <c r="C31" s="159">
        <v>1000</v>
      </c>
      <c r="D31" s="160"/>
      <c r="E31" s="161">
        <f t="shared" si="0"/>
        <v>8166.666666666667</v>
      </c>
      <c r="F31" s="162"/>
      <c r="G31" s="161" t="s">
        <v>0</v>
      </c>
      <c r="H31" s="163"/>
      <c r="I31" s="164">
        <v>6</v>
      </c>
      <c r="J31" s="164"/>
      <c r="K31" s="165">
        <f t="shared" si="2"/>
        <v>36</v>
      </c>
      <c r="L31" s="166" t="s">
        <v>31</v>
      </c>
      <c r="M31" s="167">
        <f t="shared" si="3"/>
        <v>36000</v>
      </c>
      <c r="N31" s="168"/>
      <c r="O31" s="169">
        <f t="shared" si="4"/>
        <v>1.7484215638659543E-2</v>
      </c>
      <c r="P31" s="170"/>
      <c r="Q31" s="163"/>
      <c r="R31" s="171"/>
      <c r="S31" s="41"/>
      <c r="V31" s="42"/>
    </row>
    <row r="32" spans="1:22" ht="14.25" customHeight="1">
      <c r="A32" s="154" t="s">
        <v>54</v>
      </c>
      <c r="B32" s="157">
        <v>30</v>
      </c>
      <c r="C32" s="159">
        <v>1000</v>
      </c>
      <c r="D32" s="160"/>
      <c r="E32" s="161">
        <f t="shared" si="0"/>
        <v>24500</v>
      </c>
      <c r="F32" s="162"/>
      <c r="G32" s="161" t="s">
        <v>0</v>
      </c>
      <c r="H32" s="163"/>
      <c r="I32" s="164">
        <v>2</v>
      </c>
      <c r="J32" s="164"/>
      <c r="K32" s="165">
        <f t="shared" si="2"/>
        <v>12</v>
      </c>
      <c r="L32" s="166" t="s">
        <v>31</v>
      </c>
      <c r="M32" s="167">
        <f t="shared" si="3"/>
        <v>12000</v>
      </c>
      <c r="N32" s="168"/>
      <c r="O32" s="169">
        <f t="shared" si="4"/>
        <v>5.8280718795531809E-3</v>
      </c>
      <c r="P32" s="170"/>
      <c r="Q32" s="163"/>
      <c r="R32" s="171"/>
      <c r="S32" s="41"/>
      <c r="V32" s="42"/>
    </row>
    <row r="33" spans="1:22" ht="14.25" customHeight="1">
      <c r="A33" s="188" t="s">
        <v>56</v>
      </c>
      <c r="B33" s="155">
        <v>6</v>
      </c>
      <c r="C33" s="159">
        <v>1000</v>
      </c>
      <c r="D33" s="160"/>
      <c r="E33" s="161">
        <f t="shared" si="0"/>
        <v>12250</v>
      </c>
      <c r="F33" s="162"/>
      <c r="G33" s="161" t="s">
        <v>0</v>
      </c>
      <c r="H33" s="163"/>
      <c r="I33" s="164">
        <v>4</v>
      </c>
      <c r="J33" s="164"/>
      <c r="K33" s="165">
        <f t="shared" si="2"/>
        <v>24</v>
      </c>
      <c r="L33" s="166" t="s">
        <v>31</v>
      </c>
      <c r="M33" s="167">
        <f t="shared" si="3"/>
        <v>24000</v>
      </c>
      <c r="N33" s="168"/>
      <c r="O33" s="169">
        <f t="shared" si="4"/>
        <v>1.1656143759106362E-2</v>
      </c>
      <c r="P33" s="170"/>
      <c r="Q33" s="163"/>
      <c r="R33" s="171" t="s">
        <v>33</v>
      </c>
      <c r="S33" s="41"/>
      <c r="V33" s="42"/>
    </row>
    <row r="34" spans="1:22" s="71" customFormat="1" ht="14.25" customHeight="1" thickBot="1">
      <c r="A34" s="55">
        <v>50000</v>
      </c>
      <c r="B34" s="56">
        <v>1</v>
      </c>
      <c r="C34" s="57">
        <v>50000</v>
      </c>
      <c r="D34" s="58"/>
      <c r="E34" s="59">
        <f t="shared" si="0"/>
        <v>73500</v>
      </c>
      <c r="F34" s="60"/>
      <c r="G34" s="59" t="s">
        <v>0</v>
      </c>
      <c r="H34" s="61"/>
      <c r="I34" s="62" t="s">
        <v>0</v>
      </c>
      <c r="J34" s="62"/>
      <c r="K34" s="63">
        <v>4</v>
      </c>
      <c r="L34" s="64" t="s">
        <v>31</v>
      </c>
      <c r="M34" s="65">
        <f t="shared" si="3"/>
        <v>200000</v>
      </c>
      <c r="N34" s="66"/>
      <c r="O34" s="67">
        <f t="shared" si="4"/>
        <v>9.7134531325886356E-2</v>
      </c>
      <c r="P34" s="68"/>
      <c r="Q34" s="61"/>
      <c r="R34" s="69">
        <f>SUM(O30:O34)</f>
        <v>0.14084507042253522</v>
      </c>
      <c r="S34" s="70"/>
      <c r="V34" s="72"/>
    </row>
    <row r="35" spans="1:22" ht="14.25" customHeight="1" thickTop="1">
      <c r="A35" s="21"/>
      <c r="B35" s="4"/>
      <c r="C35" s="24" t="s">
        <v>38</v>
      </c>
      <c r="D35" s="14"/>
      <c r="E35" s="73">
        <f t="shared" si="0"/>
        <v>3.5141402309292151</v>
      </c>
      <c r="F35" s="24"/>
      <c r="G35" s="47">
        <f>SUM(G11:G34)</f>
        <v>9</v>
      </c>
      <c r="H35" s="28"/>
      <c r="I35" s="48">
        <f>SUM(I11:I34)</f>
        <v>13943</v>
      </c>
      <c r="J35" s="48"/>
      <c r="K35" s="28">
        <f>SUM(K11:K34)</f>
        <v>83662</v>
      </c>
      <c r="L35" s="49"/>
      <c r="M35" s="50">
        <f>SUM(M11:M34)</f>
        <v>2009000</v>
      </c>
      <c r="N35" s="51"/>
      <c r="O35" s="52">
        <f>SUM(O11:O34)</f>
        <v>0.97571636716852839</v>
      </c>
      <c r="P35" s="53" t="s">
        <v>16</v>
      </c>
      <c r="Q35" s="6"/>
      <c r="R35" s="74">
        <f>R17+R29+R34</f>
        <v>0.9757163671685285</v>
      </c>
    </row>
    <row r="36" spans="1:22" ht="14.25" customHeight="1" thickBot="1">
      <c r="A36" s="75" t="s">
        <v>37</v>
      </c>
      <c r="B36" s="76"/>
      <c r="C36" s="57">
        <f>C34</f>
        <v>50000</v>
      </c>
      <c r="D36" s="77"/>
      <c r="E36" s="59">
        <f t="shared" si="0"/>
        <v>294000</v>
      </c>
      <c r="F36" s="60"/>
      <c r="G36" s="59" t="s">
        <v>0</v>
      </c>
      <c r="H36" s="63"/>
      <c r="I36" s="62" t="s">
        <v>0</v>
      </c>
      <c r="J36" s="62"/>
      <c r="K36" s="63">
        <v>1</v>
      </c>
      <c r="L36" s="64"/>
      <c r="M36" s="65">
        <f t="shared" si="3"/>
        <v>50000</v>
      </c>
      <c r="N36" s="66"/>
      <c r="O36" s="67">
        <f t="shared" ref="O36" si="5">(M36/$K$6)</f>
        <v>2.4283632831471589E-2</v>
      </c>
      <c r="P36" s="78"/>
      <c r="Q36" s="79"/>
      <c r="R36" s="80">
        <f>O36</f>
        <v>2.4283632831471589E-2</v>
      </c>
    </row>
    <row r="37" spans="1:22" ht="14.25" customHeight="1" thickTop="1">
      <c r="A37" s="21"/>
      <c r="B37" s="4"/>
      <c r="C37" s="24" t="s">
        <v>15</v>
      </c>
      <c r="D37" s="14"/>
      <c r="E37" s="73">
        <f t="shared" si="0"/>
        <v>3.5140982274123567</v>
      </c>
      <c r="F37" s="24"/>
      <c r="G37" s="47">
        <f>SUM(G35:G36)</f>
        <v>9</v>
      </c>
      <c r="H37" s="28"/>
      <c r="I37" s="48">
        <f>SUM(I35:I36)</f>
        <v>13943</v>
      </c>
      <c r="J37" s="48"/>
      <c r="K37" s="28">
        <f>SUM(K35:K36)</f>
        <v>83663</v>
      </c>
      <c r="L37" s="49"/>
      <c r="M37" s="50">
        <f>SUM(M35:M36)</f>
        <v>2059000</v>
      </c>
      <c r="N37" s="51"/>
      <c r="O37" s="52">
        <f>SUM(O35:O36)</f>
        <v>1</v>
      </c>
      <c r="P37" s="53"/>
      <c r="Q37" s="6"/>
      <c r="R37" s="74">
        <f>SUM(R35:R36)</f>
        <v>1</v>
      </c>
    </row>
    <row r="38" spans="1:22" s="40" customFormat="1" ht="14.25" customHeight="1">
      <c r="A38" s="21"/>
      <c r="B38" s="81"/>
      <c r="C38" s="82"/>
      <c r="D38" s="83"/>
      <c r="E38" s="84"/>
      <c r="F38" s="82"/>
      <c r="G38" s="84"/>
      <c r="H38" s="85"/>
      <c r="I38" s="86"/>
      <c r="J38" s="86"/>
      <c r="K38" s="86"/>
      <c r="L38" s="87"/>
      <c r="M38" s="88"/>
      <c r="N38" s="89"/>
      <c r="O38" s="90"/>
      <c r="P38" s="90"/>
      <c r="Q38" s="83"/>
      <c r="R38" s="91"/>
    </row>
    <row r="39" spans="1:22" s="40" customFormat="1" ht="14.25" customHeight="1">
      <c r="A39" s="92" t="s">
        <v>39</v>
      </c>
      <c r="B39" s="81"/>
      <c r="C39" s="82"/>
      <c r="D39" s="83"/>
      <c r="E39" s="198" t="s">
        <v>32</v>
      </c>
      <c r="F39" s="199"/>
      <c r="G39" s="199"/>
      <c r="H39" s="199"/>
      <c r="I39" s="199"/>
      <c r="J39" s="199"/>
      <c r="K39" s="200"/>
      <c r="L39" s="86"/>
      <c r="M39" s="86"/>
      <c r="N39" s="89"/>
      <c r="O39" s="90"/>
      <c r="P39" s="90"/>
      <c r="Q39" s="83"/>
      <c r="R39" s="91"/>
    </row>
    <row r="40" spans="1:22" s="40" customFormat="1" ht="14.25" customHeight="1">
      <c r="A40" s="93" t="s">
        <v>40</v>
      </c>
      <c r="B40" s="81"/>
      <c r="C40" s="82"/>
      <c r="D40" s="83"/>
      <c r="E40" s="94">
        <f>C11</f>
        <v>10</v>
      </c>
      <c r="F40" s="6" t="s">
        <v>17</v>
      </c>
      <c r="G40" s="95">
        <f>$A$6/SUM(K11:K12)</f>
        <v>8.235294117647058</v>
      </c>
      <c r="H40" s="96"/>
      <c r="I40" s="97">
        <v>100</v>
      </c>
      <c r="J40" s="98" t="s">
        <v>17</v>
      </c>
      <c r="K40" s="99">
        <f>$A$6/SUM(K22:K26)</f>
        <v>128.94736842105263</v>
      </c>
      <c r="L40" s="98"/>
      <c r="M40" s="100"/>
      <c r="N40" s="89"/>
      <c r="O40" s="90"/>
      <c r="P40" s="90"/>
      <c r="Q40" s="83"/>
      <c r="R40" s="91"/>
    </row>
    <row r="41" spans="1:22" s="40" customFormat="1" ht="14.25" customHeight="1">
      <c r="A41" s="101" t="s">
        <v>41</v>
      </c>
      <c r="B41" s="81"/>
      <c r="C41" s="82"/>
      <c r="D41" s="83"/>
      <c r="E41" s="94">
        <f>C13</f>
        <v>15</v>
      </c>
      <c r="F41" s="6" t="s">
        <v>17</v>
      </c>
      <c r="G41" s="95">
        <f>$A$6/SUM(K13:K15)</f>
        <v>14</v>
      </c>
      <c r="H41" s="96"/>
      <c r="I41" s="102">
        <v>500</v>
      </c>
      <c r="J41" s="98" t="s">
        <v>17</v>
      </c>
      <c r="K41" s="99">
        <f>$A$6/SUM(K27:K29)</f>
        <v>2130.4347826086955</v>
      </c>
      <c r="L41" s="98"/>
      <c r="M41" s="100"/>
      <c r="N41" s="89"/>
      <c r="O41" s="90"/>
      <c r="P41" s="90"/>
      <c r="Q41" s="83"/>
      <c r="R41" s="91"/>
    </row>
    <row r="42" spans="1:22" s="40" customFormat="1" ht="14.25" customHeight="1">
      <c r="A42" s="151"/>
      <c r="B42" s="81"/>
      <c r="C42" s="82"/>
      <c r="D42" s="83"/>
      <c r="E42" s="94">
        <v>25</v>
      </c>
      <c r="F42" s="6" t="s">
        <v>17</v>
      </c>
      <c r="G42" s="95">
        <f>$A$6/SUM(K16:K17)</f>
        <v>15.555555555555555</v>
      </c>
      <c r="H42" s="96"/>
      <c r="I42" s="102">
        <v>1000</v>
      </c>
      <c r="J42" s="98" t="s">
        <v>17</v>
      </c>
      <c r="K42" s="99">
        <f>$A$6/SUM(K30:K33)</f>
        <v>3266.6666666666665</v>
      </c>
      <c r="L42" s="98"/>
      <c r="M42" s="100"/>
      <c r="N42" s="89"/>
      <c r="O42" s="90"/>
      <c r="P42" s="90"/>
      <c r="Q42" s="83"/>
      <c r="R42" s="91"/>
    </row>
    <row r="43" spans="1:22" s="40" customFormat="1" ht="14.25" customHeight="1">
      <c r="A43" s="152" t="s">
        <v>49</v>
      </c>
      <c r="B43" s="81"/>
      <c r="C43" s="82"/>
      <c r="D43" s="83"/>
      <c r="E43" s="104">
        <v>50</v>
      </c>
      <c r="F43" s="38" t="s">
        <v>17</v>
      </c>
      <c r="G43" s="105">
        <f>$A$6/SUM(K18:K21)</f>
        <v>52.972972972972975</v>
      </c>
      <c r="H43" s="106"/>
      <c r="I43" s="107">
        <f>C34</f>
        <v>50000</v>
      </c>
      <c r="J43" s="108" t="s">
        <v>17</v>
      </c>
      <c r="K43" s="109">
        <f>$A$6/SUM(K34)</f>
        <v>73500</v>
      </c>
      <c r="L43" s="98"/>
      <c r="M43" s="100"/>
      <c r="N43" s="89"/>
      <c r="O43" s="90"/>
      <c r="P43" s="90"/>
      <c r="Q43" s="83"/>
      <c r="R43" s="91"/>
    </row>
    <row r="44" spans="1:22" s="40" customFormat="1" ht="14.25" customHeight="1">
      <c r="A44" s="103"/>
      <c r="B44" s="81"/>
      <c r="C44" s="82"/>
      <c r="D44" s="83"/>
      <c r="E44" s="83"/>
      <c r="F44" s="83"/>
      <c r="G44" s="83"/>
      <c r="H44" s="82"/>
      <c r="I44" s="83"/>
      <c r="J44" s="83"/>
      <c r="K44" s="83"/>
      <c r="L44" s="98"/>
      <c r="M44" s="100"/>
      <c r="N44" s="89"/>
      <c r="O44" s="90"/>
      <c r="P44" s="90"/>
      <c r="Q44" s="83"/>
      <c r="R44" s="91"/>
    </row>
    <row r="45" spans="1:22" s="40" customFormat="1" ht="14.25" customHeight="1">
      <c r="A45" s="103"/>
      <c r="B45" s="81"/>
      <c r="C45" s="82"/>
      <c r="D45" s="83"/>
      <c r="E45" s="97"/>
      <c r="F45" s="96"/>
      <c r="G45" s="95"/>
      <c r="H45" s="82"/>
      <c r="I45" s="97"/>
      <c r="J45" s="98"/>
      <c r="K45" s="100"/>
      <c r="L45" s="86"/>
      <c r="M45" s="86"/>
      <c r="N45" s="89"/>
      <c r="O45" s="90"/>
      <c r="P45" s="90"/>
      <c r="Q45" s="83"/>
      <c r="R45" s="91"/>
    </row>
    <row r="46" spans="1:22" ht="14.25" customHeight="1">
      <c r="A46" s="110" t="s">
        <v>18</v>
      </c>
      <c r="B46" s="111" t="s">
        <v>36</v>
      </c>
      <c r="C46" s="6"/>
      <c r="D46" s="6"/>
      <c r="E46" s="112"/>
      <c r="F46" s="113"/>
      <c r="G46" s="114"/>
      <c r="H46" s="96"/>
      <c r="I46" s="98"/>
      <c r="J46" s="98"/>
      <c r="K46" s="98"/>
      <c r="L46" s="115"/>
      <c r="M46" s="116"/>
      <c r="N46" s="117"/>
      <c r="O46" s="53"/>
      <c r="P46" s="53"/>
      <c r="Q46" s="6"/>
      <c r="R46" s="9"/>
    </row>
    <row r="47" spans="1:22" ht="14.25" customHeight="1">
      <c r="A47" s="110" t="s">
        <v>31</v>
      </c>
      <c r="B47" s="111" t="s">
        <v>35</v>
      </c>
      <c r="C47" s="6"/>
      <c r="D47" s="6"/>
      <c r="E47" s="112"/>
      <c r="F47" s="113"/>
      <c r="G47" s="118"/>
      <c r="H47" s="96"/>
      <c r="I47" s="98"/>
      <c r="J47" s="98"/>
      <c r="K47" s="115"/>
      <c r="L47" s="115"/>
      <c r="M47" s="98"/>
      <c r="N47" s="117"/>
      <c r="O47" s="119"/>
      <c r="P47" s="119"/>
      <c r="Q47" s="6"/>
      <c r="R47" s="9"/>
    </row>
    <row r="48" spans="1:22" ht="14.25" customHeight="1">
      <c r="A48" s="110" t="s">
        <v>16</v>
      </c>
      <c r="B48" s="111" t="s">
        <v>19</v>
      </c>
      <c r="C48" s="6"/>
      <c r="D48" s="6"/>
      <c r="E48" s="112"/>
      <c r="F48" s="113"/>
      <c r="G48" s="118"/>
      <c r="H48" s="96"/>
      <c r="I48" s="98"/>
      <c r="J48" s="98"/>
      <c r="K48" s="115"/>
      <c r="L48" s="115"/>
      <c r="M48" s="98"/>
      <c r="N48" s="117"/>
      <c r="O48" s="119"/>
      <c r="P48" s="119"/>
      <c r="Q48" s="6"/>
      <c r="R48" s="9"/>
    </row>
    <row r="49" spans="1:25" ht="14.25" customHeight="1">
      <c r="A49" s="21"/>
      <c r="B49" s="4"/>
      <c r="C49" s="6"/>
      <c r="D49" s="6"/>
      <c r="E49" s="6"/>
      <c r="F49" s="120"/>
      <c r="G49" s="6"/>
      <c r="H49" s="6"/>
      <c r="I49" s="6"/>
      <c r="J49" s="120"/>
      <c r="K49" s="6"/>
      <c r="L49" s="6"/>
      <c r="M49" s="6"/>
      <c r="N49" s="120"/>
      <c r="O49" s="6"/>
      <c r="P49" s="6"/>
      <c r="Q49" s="6"/>
      <c r="R49" s="9"/>
      <c r="Y49" s="112"/>
    </row>
    <row r="50" spans="1:25" ht="14.25" customHeight="1">
      <c r="A50" s="121"/>
      <c r="B50" s="122"/>
      <c r="C50" s="34" t="s">
        <v>8</v>
      </c>
      <c r="D50" s="35"/>
      <c r="E50" s="35"/>
      <c r="F50" s="34" t="s">
        <v>20</v>
      </c>
      <c r="G50" s="35"/>
      <c r="H50" s="35"/>
      <c r="I50" s="35"/>
      <c r="J50" s="34" t="s">
        <v>21</v>
      </c>
      <c r="K50" s="35"/>
      <c r="L50" s="35"/>
      <c r="M50" s="35"/>
      <c r="N50" s="34" t="s">
        <v>22</v>
      </c>
      <c r="O50" s="35"/>
      <c r="P50" s="35"/>
      <c r="Q50" s="34" t="s">
        <v>23</v>
      </c>
      <c r="R50" s="123"/>
      <c r="T50" s="124"/>
      <c r="U50" s="125"/>
      <c r="Y50" s="112"/>
    </row>
    <row r="51" spans="1:25" ht="12.75" customHeight="1">
      <c r="A51" s="43">
        <f t="shared" ref="A51:A57" si="6">A11</f>
        <v>10</v>
      </c>
      <c r="B51" s="44"/>
      <c r="C51" s="12">
        <f t="shared" ref="C51:C57" si="7">C11</f>
        <v>10</v>
      </c>
      <c r="D51" s="14"/>
      <c r="E51" s="14">
        <v>1</v>
      </c>
      <c r="F51" s="15" t="s">
        <v>17</v>
      </c>
      <c r="G51" s="46">
        <f t="shared" ref="G51:G57" si="8">E51*C51</f>
        <v>10</v>
      </c>
      <c r="H51" s="14"/>
      <c r="I51" s="14">
        <v>1</v>
      </c>
      <c r="J51" s="15" t="s">
        <v>17</v>
      </c>
      <c r="K51" s="46">
        <f t="shared" ref="K51:K57" si="9">I51*C51</f>
        <v>10</v>
      </c>
      <c r="L51" s="14"/>
      <c r="M51" s="14">
        <v>1</v>
      </c>
      <c r="N51" s="15" t="s">
        <v>17</v>
      </c>
      <c r="O51" s="46">
        <f t="shared" ref="O51:O57" si="10">M51*C51</f>
        <v>10</v>
      </c>
      <c r="P51" s="49">
        <v>1</v>
      </c>
      <c r="Q51" s="15" t="s">
        <v>17</v>
      </c>
      <c r="R51" s="126">
        <f t="shared" ref="R51:R57" si="11">P51*C51</f>
        <v>10</v>
      </c>
      <c r="S51" s="127">
        <f t="shared" ref="S51:S57" si="12">((M51+I51+E51+P51)*($I$9/$G$9))/4</f>
        <v>1400</v>
      </c>
      <c r="T51" s="127">
        <f t="shared" ref="T51:T57" si="13">I11</f>
        <v>1400</v>
      </c>
      <c r="U51" s="128"/>
      <c r="V51" s="129">
        <f t="shared" ref="V51:V57" si="14">S51-T51</f>
        <v>0</v>
      </c>
    </row>
    <row r="52" spans="1:25" ht="12.75" customHeight="1">
      <c r="A52" s="43" t="str">
        <f t="shared" si="6"/>
        <v>$5 (2X)</v>
      </c>
      <c r="B52" s="44"/>
      <c r="C52" s="12">
        <f t="shared" si="7"/>
        <v>10</v>
      </c>
      <c r="D52" s="14"/>
      <c r="E52" s="14">
        <v>5</v>
      </c>
      <c r="F52" s="15" t="s">
        <v>17</v>
      </c>
      <c r="G52" s="46">
        <f t="shared" si="8"/>
        <v>50</v>
      </c>
      <c r="H52" s="14"/>
      <c r="I52" s="14">
        <v>3</v>
      </c>
      <c r="J52" s="15" t="s">
        <v>17</v>
      </c>
      <c r="K52" s="46">
        <f>I52*C52</f>
        <v>30</v>
      </c>
      <c r="L52" s="14"/>
      <c r="M52" s="14">
        <v>3</v>
      </c>
      <c r="N52" s="15" t="s">
        <v>17</v>
      </c>
      <c r="O52" s="46">
        <f>M52*C52</f>
        <v>30</v>
      </c>
      <c r="P52" s="49">
        <v>2</v>
      </c>
      <c r="Q52" s="15" t="s">
        <v>17</v>
      </c>
      <c r="R52" s="126">
        <f t="shared" si="11"/>
        <v>20</v>
      </c>
      <c r="S52" s="127">
        <f t="shared" si="12"/>
        <v>4550</v>
      </c>
      <c r="T52" s="127">
        <f t="shared" si="13"/>
        <v>4550</v>
      </c>
      <c r="U52" s="128"/>
      <c r="V52" s="129">
        <f t="shared" si="14"/>
        <v>0</v>
      </c>
    </row>
    <row r="53" spans="1:25" ht="12.75" customHeight="1">
      <c r="A53" s="43">
        <f t="shared" si="6"/>
        <v>15</v>
      </c>
      <c r="B53" s="44"/>
      <c r="C53" s="12">
        <f t="shared" si="7"/>
        <v>15</v>
      </c>
      <c r="D53" s="14"/>
      <c r="E53" s="14">
        <v>1</v>
      </c>
      <c r="F53" s="15" t="s">
        <v>17</v>
      </c>
      <c r="G53" s="46">
        <f>E53*C53</f>
        <v>15</v>
      </c>
      <c r="H53" s="14"/>
      <c r="I53" s="14">
        <v>1</v>
      </c>
      <c r="J53" s="15" t="s">
        <v>17</v>
      </c>
      <c r="K53" s="46">
        <f t="shared" si="9"/>
        <v>15</v>
      </c>
      <c r="L53" s="14"/>
      <c r="M53" s="14">
        <v>0</v>
      </c>
      <c r="N53" s="15" t="s">
        <v>17</v>
      </c>
      <c r="O53" s="46">
        <f t="shared" si="10"/>
        <v>0</v>
      </c>
      <c r="P53" s="14">
        <v>0</v>
      </c>
      <c r="Q53" s="15" t="s">
        <v>17</v>
      </c>
      <c r="R53" s="126">
        <f t="shared" si="11"/>
        <v>0</v>
      </c>
      <c r="S53" s="127">
        <f t="shared" si="12"/>
        <v>700</v>
      </c>
      <c r="T53" s="127">
        <f t="shared" si="13"/>
        <v>700</v>
      </c>
      <c r="U53" s="128"/>
      <c r="V53" s="129">
        <f t="shared" si="14"/>
        <v>0</v>
      </c>
    </row>
    <row r="54" spans="1:25" ht="12.75" customHeight="1">
      <c r="A54" s="43" t="str">
        <f t="shared" si="6"/>
        <v>$5 (2X) + $5</v>
      </c>
      <c r="B54" s="44"/>
      <c r="C54" s="12">
        <f t="shared" si="7"/>
        <v>15</v>
      </c>
      <c r="D54" s="14"/>
      <c r="E54" s="14">
        <v>1</v>
      </c>
      <c r="F54" s="15" t="s">
        <v>17</v>
      </c>
      <c r="G54" s="46">
        <f t="shared" si="8"/>
        <v>15</v>
      </c>
      <c r="H54" s="14"/>
      <c r="I54" s="14">
        <v>1</v>
      </c>
      <c r="J54" s="15" t="s">
        <v>17</v>
      </c>
      <c r="K54" s="46">
        <f t="shared" si="9"/>
        <v>15</v>
      </c>
      <c r="L54" s="14"/>
      <c r="M54" s="14">
        <v>1</v>
      </c>
      <c r="N54" s="15" t="s">
        <v>17</v>
      </c>
      <c r="O54" s="46">
        <f t="shared" si="10"/>
        <v>15</v>
      </c>
      <c r="P54" s="14">
        <v>2</v>
      </c>
      <c r="Q54" s="15" t="s">
        <v>17</v>
      </c>
      <c r="R54" s="126">
        <f t="shared" si="11"/>
        <v>30</v>
      </c>
      <c r="S54" s="127">
        <f t="shared" si="12"/>
        <v>1750</v>
      </c>
      <c r="T54" s="127">
        <f t="shared" si="13"/>
        <v>1750</v>
      </c>
      <c r="U54" s="128"/>
      <c r="V54" s="129">
        <f t="shared" si="14"/>
        <v>0</v>
      </c>
    </row>
    <row r="55" spans="1:25" ht="12.75" customHeight="1">
      <c r="A55" s="43" t="str">
        <f t="shared" si="6"/>
        <v>$5 + $10</v>
      </c>
      <c r="B55" s="44"/>
      <c r="C55" s="12">
        <f t="shared" si="7"/>
        <v>15</v>
      </c>
      <c r="D55" s="14"/>
      <c r="E55" s="14">
        <v>0</v>
      </c>
      <c r="F55" s="15" t="s">
        <v>17</v>
      </c>
      <c r="G55" s="46">
        <f t="shared" si="8"/>
        <v>0</v>
      </c>
      <c r="H55" s="14"/>
      <c r="I55" s="14">
        <v>1</v>
      </c>
      <c r="J55" s="15" t="s">
        <v>17</v>
      </c>
      <c r="K55" s="46">
        <f t="shared" si="9"/>
        <v>15</v>
      </c>
      <c r="L55" s="14"/>
      <c r="M55" s="14">
        <v>2</v>
      </c>
      <c r="N55" s="15" t="s">
        <v>17</v>
      </c>
      <c r="O55" s="46">
        <f t="shared" si="10"/>
        <v>30</v>
      </c>
      <c r="P55" s="14">
        <v>0</v>
      </c>
      <c r="Q55" s="15" t="s">
        <v>17</v>
      </c>
      <c r="R55" s="126">
        <f t="shared" si="11"/>
        <v>0</v>
      </c>
      <c r="S55" s="127">
        <f t="shared" si="12"/>
        <v>1050</v>
      </c>
      <c r="T55" s="127">
        <f t="shared" si="13"/>
        <v>1050</v>
      </c>
      <c r="V55" s="129">
        <f t="shared" si="14"/>
        <v>0</v>
      </c>
    </row>
    <row r="56" spans="1:25" ht="12.75" customHeight="1">
      <c r="A56" s="43">
        <f t="shared" si="6"/>
        <v>25</v>
      </c>
      <c r="B56" s="44"/>
      <c r="C56" s="12">
        <f t="shared" si="7"/>
        <v>25</v>
      </c>
      <c r="D56" s="14"/>
      <c r="E56" s="14">
        <v>1</v>
      </c>
      <c r="F56" s="15" t="s">
        <v>17</v>
      </c>
      <c r="G56" s="46">
        <f t="shared" si="8"/>
        <v>25</v>
      </c>
      <c r="H56" s="14"/>
      <c r="I56" s="14">
        <v>0</v>
      </c>
      <c r="J56" s="15" t="s">
        <v>17</v>
      </c>
      <c r="K56" s="46">
        <f t="shared" si="9"/>
        <v>0</v>
      </c>
      <c r="L56" s="14"/>
      <c r="M56" s="14">
        <v>0</v>
      </c>
      <c r="N56" s="15" t="s">
        <v>17</v>
      </c>
      <c r="O56" s="46">
        <f t="shared" si="10"/>
        <v>0</v>
      </c>
      <c r="P56" s="14">
        <v>0</v>
      </c>
      <c r="Q56" s="15" t="s">
        <v>17</v>
      </c>
      <c r="R56" s="126">
        <f t="shared" si="11"/>
        <v>0</v>
      </c>
      <c r="S56" s="127">
        <f t="shared" si="12"/>
        <v>350</v>
      </c>
      <c r="T56" s="127">
        <f t="shared" si="13"/>
        <v>350</v>
      </c>
      <c r="V56" s="129">
        <f t="shared" si="14"/>
        <v>0</v>
      </c>
    </row>
    <row r="57" spans="1:25" ht="12.75" customHeight="1">
      <c r="A57" s="130" t="str">
        <f t="shared" si="6"/>
        <v>$5 (5X)</v>
      </c>
      <c r="B57" s="122"/>
      <c r="C57" s="131">
        <f t="shared" si="7"/>
        <v>25</v>
      </c>
      <c r="D57" s="35"/>
      <c r="E57" s="35">
        <v>1</v>
      </c>
      <c r="F57" s="34" t="s">
        <v>17</v>
      </c>
      <c r="G57" s="132">
        <f t="shared" si="8"/>
        <v>25</v>
      </c>
      <c r="H57" s="35"/>
      <c r="I57" s="35">
        <v>2</v>
      </c>
      <c r="J57" s="34" t="s">
        <v>17</v>
      </c>
      <c r="K57" s="132">
        <f t="shared" si="9"/>
        <v>50</v>
      </c>
      <c r="L57" s="35"/>
      <c r="M57" s="35">
        <v>2</v>
      </c>
      <c r="N57" s="34" t="s">
        <v>17</v>
      </c>
      <c r="O57" s="132">
        <f t="shared" si="10"/>
        <v>50</v>
      </c>
      <c r="P57" s="35">
        <v>3</v>
      </c>
      <c r="Q57" s="34" t="s">
        <v>17</v>
      </c>
      <c r="R57" s="133">
        <f t="shared" si="11"/>
        <v>75</v>
      </c>
      <c r="S57" s="127">
        <f t="shared" si="12"/>
        <v>2800</v>
      </c>
      <c r="T57" s="127">
        <f t="shared" si="13"/>
        <v>2800</v>
      </c>
      <c r="V57" s="129">
        <f t="shared" si="14"/>
        <v>0</v>
      </c>
    </row>
    <row r="58" spans="1:25" ht="12.75" customHeight="1">
      <c r="A58" s="134" t="s">
        <v>28</v>
      </c>
      <c r="B58" s="44"/>
      <c r="C58" s="12"/>
      <c r="D58" s="14"/>
      <c r="E58" s="14">
        <f>SUM(E51:E57)</f>
        <v>10</v>
      </c>
      <c r="F58" s="15"/>
      <c r="G58" s="135">
        <f>SUM(G51:H57)</f>
        <v>140</v>
      </c>
      <c r="H58" s="14"/>
      <c r="I58" s="14">
        <f>SUM(I51:I57)</f>
        <v>9</v>
      </c>
      <c r="J58" s="15"/>
      <c r="K58" s="135">
        <f>SUM(K51:K57)</f>
        <v>135</v>
      </c>
      <c r="L58" s="14"/>
      <c r="M58" s="49">
        <f>SUM(M51:M57)</f>
        <v>9</v>
      </c>
      <c r="N58" s="15"/>
      <c r="O58" s="135">
        <f>SUM(O51:O57)</f>
        <v>135</v>
      </c>
      <c r="P58" s="49">
        <f>SUM(P51:P57)</f>
        <v>8</v>
      </c>
      <c r="Q58" s="15"/>
      <c r="R58" s="136">
        <f>SUM(R51:R57)</f>
        <v>135</v>
      </c>
      <c r="S58" s="127"/>
      <c r="T58" s="127"/>
      <c r="V58" s="129"/>
    </row>
    <row r="59" spans="1:25" ht="12.75" customHeight="1">
      <c r="A59" s="137"/>
      <c r="B59" s="4"/>
      <c r="C59" s="138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/>
      <c r="S59" s="127"/>
      <c r="T59" s="127"/>
      <c r="V59" s="129"/>
    </row>
    <row r="60" spans="1:25" ht="12.75" customHeight="1">
      <c r="A60" s="137"/>
      <c r="B60" s="4"/>
      <c r="C60" s="138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27"/>
      <c r="T60" s="139">
        <f>SUM(G58+K58+O58+R58)/4</f>
        <v>136.25</v>
      </c>
      <c r="V60" s="129"/>
    </row>
    <row r="61" spans="1:25" ht="12.75" customHeight="1" thickBot="1">
      <c r="A61" s="140"/>
      <c r="B61" s="141"/>
      <c r="C61" s="142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4"/>
      <c r="S61" s="127"/>
      <c r="T61" s="127"/>
      <c r="V61" s="129"/>
    </row>
    <row r="62" spans="1:25" ht="12.75" customHeight="1">
      <c r="A62" s="137"/>
      <c r="B62" s="4"/>
      <c r="C62" s="13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96"/>
      <c r="T62" s="127"/>
      <c r="V62" s="129"/>
    </row>
    <row r="63" spans="1:25" ht="14.25" customHeight="1">
      <c r="A63" s="6"/>
      <c r="B63" s="4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145"/>
      <c r="Q63" s="6"/>
      <c r="R63" s="6"/>
      <c r="S63" s="6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P64" s="146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23"/>
      <c r="G65" s="6"/>
      <c r="H65" s="6"/>
      <c r="I65" s="8"/>
      <c r="P65" s="6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6"/>
      <c r="G66" s="6"/>
      <c r="H66" s="6"/>
      <c r="I66" s="8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83"/>
      <c r="F67" s="6"/>
      <c r="G67" s="6"/>
      <c r="H67" s="6"/>
      <c r="I67" s="6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6"/>
      <c r="F68" s="6"/>
      <c r="G68" s="83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A69" s="6"/>
      <c r="B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B75" s="1"/>
      <c r="E75" s="6"/>
    </row>
    <row r="76" spans="1:19" ht="14.25" customHeight="1">
      <c r="B76" s="1"/>
      <c r="E76" s="6"/>
    </row>
    <row r="77" spans="1:19" ht="14.25" customHeight="1">
      <c r="B77" s="1"/>
      <c r="E77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3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1482</vt:lpstr>
      <vt:lpstr>'1482'!Print_Area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2018-02-09T14:44:28Z</cp:lastPrinted>
  <dcterms:created xsi:type="dcterms:W3CDTF">1998-07-22T12:50:39Z</dcterms:created>
  <dcterms:modified xsi:type="dcterms:W3CDTF">2018-05-15T11:56:20Z</dcterms:modified>
</cp:coreProperties>
</file>