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43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432" sheetId="1" r:id="rId1"/>
  </sheets>
  <definedNames>
    <definedName name="_xlnm.Print_Area" localSheetId="0">'1432'!$A$1:$T$50</definedName>
  </definedNames>
  <calcPr calcId="171027"/>
</workbook>
</file>

<file path=xl/calcChain.xml><?xml version="1.0" encoding="utf-8"?>
<calcChain xmlns="http://schemas.openxmlformats.org/spreadsheetml/2006/main">
  <c r="M30" i="1" l="1"/>
  <c r="R65" i="1" l="1"/>
  <c r="O65" i="1"/>
  <c r="K65" i="1"/>
  <c r="F65" i="1"/>
  <c r="B55" i="1"/>
  <c r="B56" i="1"/>
  <c r="B57" i="1"/>
  <c r="B58" i="1"/>
  <c r="B59" i="1"/>
  <c r="B60" i="1"/>
  <c r="B61" i="1"/>
  <c r="B62" i="1"/>
  <c r="B63" i="1"/>
  <c r="B64" i="1"/>
  <c r="B54" i="1"/>
  <c r="D55" i="1"/>
  <c r="T55" i="1" s="1"/>
  <c r="D56" i="1"/>
  <c r="M56" i="1" s="1"/>
  <c r="D57" i="1"/>
  <c r="T57" i="1" s="1"/>
  <c r="D58" i="1"/>
  <c r="Q58" i="1" s="1"/>
  <c r="D59" i="1"/>
  <c r="Q59" i="1" s="1"/>
  <c r="D60" i="1"/>
  <c r="H60" i="1" s="1"/>
  <c r="D61" i="1"/>
  <c r="T61" i="1" s="1"/>
  <c r="D62" i="1"/>
  <c r="T62" i="1" s="1"/>
  <c r="D63" i="1"/>
  <c r="M63" i="1" s="1"/>
  <c r="D64" i="1"/>
  <c r="T64" i="1" s="1"/>
  <c r="A55" i="1"/>
  <c r="A56" i="1"/>
  <c r="A57" i="1"/>
  <c r="A58" i="1"/>
  <c r="A59" i="1"/>
  <c r="A60" i="1"/>
  <c r="A61" i="1"/>
  <c r="A62" i="1"/>
  <c r="A63" i="1"/>
  <c r="A64" i="1"/>
  <c r="Q62" i="1" l="1"/>
  <c r="H58" i="1"/>
  <c r="H57" i="1"/>
  <c r="H64" i="1"/>
  <c r="H55" i="1"/>
  <c r="H62" i="1"/>
  <c r="Q64" i="1"/>
  <c r="H63" i="1"/>
  <c r="M62" i="1"/>
  <c r="Q63" i="1"/>
  <c r="Q57" i="1"/>
  <c r="M61" i="1"/>
  <c r="Q56" i="1"/>
  <c r="H59" i="1"/>
  <c r="H56" i="1"/>
  <c r="M55" i="1"/>
  <c r="Q61" i="1"/>
  <c r="Q55" i="1"/>
  <c r="T60" i="1"/>
  <c r="T59" i="1"/>
  <c r="Q60" i="1"/>
  <c r="M60" i="1"/>
  <c r="T58" i="1"/>
  <c r="M59" i="1"/>
  <c r="T56" i="1"/>
  <c r="H61" i="1"/>
  <c r="M64" i="1"/>
  <c r="M57" i="1"/>
  <c r="M58" i="1"/>
  <c r="T63" i="1"/>
  <c r="M49" i="1"/>
  <c r="M48" i="1"/>
  <c r="O30" i="1" l="1"/>
  <c r="O31" i="1"/>
  <c r="K12" i="1"/>
  <c r="K13" i="1"/>
  <c r="K14" i="1"/>
  <c r="K15" i="1"/>
  <c r="K16" i="1"/>
  <c r="K17" i="1"/>
  <c r="K18" i="1"/>
  <c r="K19" i="1"/>
  <c r="K20" i="1"/>
  <c r="K21" i="1"/>
  <c r="F30" i="1" l="1"/>
  <c r="F31" i="1"/>
  <c r="D33" i="1" l="1"/>
  <c r="D65" i="1" l="1"/>
  <c r="O33" i="1" l="1"/>
  <c r="D54" i="1" l="1"/>
  <c r="Q54" i="1" s="1"/>
  <c r="Q65" i="1" s="1"/>
  <c r="A54" i="1"/>
  <c r="M9" i="1"/>
  <c r="K11" i="1"/>
  <c r="H6" i="1"/>
  <c r="H32" i="1"/>
  <c r="H34" i="1" s="1"/>
  <c r="U57" i="1" l="1"/>
  <c r="U64" i="1"/>
  <c r="U58" i="1"/>
  <c r="U62" i="1"/>
  <c r="U63" i="1"/>
  <c r="U60" i="1"/>
  <c r="U55" i="1"/>
  <c r="U59" i="1"/>
  <c r="U61" i="1"/>
  <c r="U56" i="1"/>
  <c r="M25" i="1"/>
  <c r="M24" i="1"/>
  <c r="M26" i="1"/>
  <c r="M27" i="1"/>
  <c r="M28" i="1"/>
  <c r="M29" i="1"/>
  <c r="M22" i="1"/>
  <c r="M23" i="1"/>
  <c r="M14" i="1"/>
  <c r="V57" i="1" s="1"/>
  <c r="M18" i="1"/>
  <c r="V61" i="1" s="1"/>
  <c r="M13" i="1"/>
  <c r="V56" i="1" s="1"/>
  <c r="M12" i="1"/>
  <c r="M16" i="1"/>
  <c r="V59" i="1" s="1"/>
  <c r="M20" i="1"/>
  <c r="V63" i="1" s="1"/>
  <c r="M15" i="1"/>
  <c r="V58" i="1" s="1"/>
  <c r="M21" i="1"/>
  <c r="V64" i="1" s="1"/>
  <c r="M19" i="1"/>
  <c r="V62" i="1" s="1"/>
  <c r="M17" i="1"/>
  <c r="V60" i="1" s="1"/>
  <c r="M11" i="1"/>
  <c r="U54" i="1"/>
  <c r="M54" i="1"/>
  <c r="M65" i="1" s="1"/>
  <c r="T54" i="1"/>
  <c r="T65" i="1" s="1"/>
  <c r="H54" i="1"/>
  <c r="H65" i="1" s="1"/>
  <c r="K32" i="1"/>
  <c r="K34" i="1" s="1"/>
  <c r="H46" i="1" l="1"/>
  <c r="X60" i="1"/>
  <c r="X63" i="1"/>
  <c r="X57" i="1"/>
  <c r="O12" i="1"/>
  <c r="V55" i="1"/>
  <c r="X55" i="1" s="1"/>
  <c r="X56" i="1"/>
  <c r="X58" i="1"/>
  <c r="X59" i="1"/>
  <c r="F12" i="1"/>
  <c r="X62" i="1"/>
  <c r="X61" i="1"/>
  <c r="X64" i="1"/>
  <c r="O19" i="1"/>
  <c r="H50" i="1"/>
  <c r="F19" i="1"/>
  <c r="O21" i="1"/>
  <c r="F21" i="1"/>
  <c r="O25" i="1"/>
  <c r="F25" i="1"/>
  <c r="O15" i="1"/>
  <c r="F15" i="1"/>
  <c r="O20" i="1"/>
  <c r="F20" i="1"/>
  <c r="O29" i="1"/>
  <c r="F29" i="1"/>
  <c r="H48" i="1"/>
  <c r="O28" i="1"/>
  <c r="F28" i="1"/>
  <c r="H47" i="1"/>
  <c r="F13" i="1"/>
  <c r="O13" i="1"/>
  <c r="O27" i="1"/>
  <c r="M47" i="1"/>
  <c r="F27" i="1"/>
  <c r="F14" i="1"/>
  <c r="O14" i="1"/>
  <c r="O24" i="1"/>
  <c r="F24" i="1"/>
  <c r="O23" i="1"/>
  <c r="F23" i="1"/>
  <c r="O22" i="1"/>
  <c r="M46" i="1"/>
  <c r="F22" i="1"/>
  <c r="O16" i="1"/>
  <c r="H49" i="1"/>
  <c r="F16" i="1"/>
  <c r="O17" i="1"/>
  <c r="F17" i="1"/>
  <c r="O18" i="1"/>
  <c r="F18" i="1"/>
  <c r="O26" i="1"/>
  <c r="F26" i="1"/>
  <c r="F11" i="1"/>
  <c r="U67" i="1"/>
  <c r="V54" i="1"/>
  <c r="X54" i="1" s="1"/>
  <c r="O11" i="1"/>
  <c r="M32" i="1"/>
  <c r="F32" i="1" l="1"/>
  <c r="M34" i="1"/>
  <c r="F34" i="1" s="1"/>
  <c r="O32" i="1"/>
  <c r="O34" i="1" s="1"/>
  <c r="M6" i="1" s="1"/>
  <c r="Q12" i="1" l="1"/>
  <c r="Q19" i="1"/>
  <c r="Q27" i="1"/>
  <c r="Q15" i="1"/>
  <c r="Q20" i="1"/>
  <c r="Q28" i="1"/>
  <c r="Q14" i="1"/>
  <c r="Q29" i="1"/>
  <c r="Q22" i="1"/>
  <c r="Q30" i="1"/>
  <c r="Q24" i="1"/>
  <c r="Q31" i="1"/>
  <c r="Q17" i="1"/>
  <c r="Q25" i="1"/>
  <c r="Q18" i="1"/>
  <c r="Q21" i="1"/>
  <c r="Q23" i="1"/>
  <c r="Q16" i="1"/>
  <c r="Q26" i="1"/>
  <c r="Q13" i="1"/>
  <c r="Q33" i="1"/>
  <c r="T33" i="1" s="1"/>
  <c r="Q6" i="1"/>
  <c r="Q11" i="1"/>
  <c r="T31" i="1" l="1"/>
  <c r="T29" i="1"/>
  <c r="T21" i="1"/>
  <c r="Q32" i="1"/>
  <c r="Q34" i="1" s="1"/>
  <c r="T32" i="1" l="1"/>
  <c r="T34" i="1" s="1"/>
</calcChain>
</file>

<file path=xl/sharedStrings.xml><?xml version="1.0" encoding="utf-8"?>
<sst xmlns="http://schemas.openxmlformats.org/spreadsheetml/2006/main" count="136" uniqueCount="57">
  <si>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</si>
  <si>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</si>
  <si>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</si>
  <si>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</si>
  <si>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</si>
  <si>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</si>
  <si>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</si>
  <si>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</si>
  <si>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</si>
  <si>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</si>
  <si>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</si>
  <si>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</si>
  <si>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</si>
  <si>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</si>
  <si>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</si>
  <si>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</si>
  <si>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</si>
  <si>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</si>
  <si>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</si>
  <si>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</si>
  <si>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</si>
  <si>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</si>
  <si>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</si>
  <si>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</si>
  <si>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</si>
  <si>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</si>
  <si>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</si>
  <si>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**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</si>
  <si>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</si>
  <si>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</si>
  <si>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</si>
  <si>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</si>
  <si>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</si>
  <si>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</si>
  <si>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</si>
  <si>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</si>
  <si>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</si>
  <si>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</si>
  <si>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>LOW</t>
  </si>
  <si>
    <t xml:space="preserve">INSTANT GAME 1432 - "MS. PAC-MAN" </t>
  </si>
  <si>
    <t>PATHS</t>
  </si>
  <si>
    <t>FRUIT SYMBOLS</t>
  </si>
  <si>
    <t>3 ORANGES = WIN $3</t>
  </si>
  <si>
    <t>3 PRETZELS = $5</t>
  </si>
  <si>
    <t>3 PEARS = $10</t>
  </si>
  <si>
    <t>$3 (Orange)</t>
  </si>
  <si>
    <t>$5 (Pretzel)</t>
  </si>
  <si>
    <t>$10 (Pear)</t>
  </si>
  <si>
    <t>$20 (Banana)</t>
  </si>
  <si>
    <t>$5 (Pretzel) + $10 (Pear) + $20 (Banana)</t>
  </si>
  <si>
    <t>$10 (Pear) + $20 (Banana)</t>
  </si>
  <si>
    <t>3 BANANAS = $20</t>
  </si>
  <si>
    <t>OCTOBER 13, 2017 - VERSION B</t>
  </si>
  <si>
    <t>$20 + $10</t>
  </si>
  <si>
    <t>$10 + $5x2</t>
  </si>
  <si>
    <t>$20 + $20 + $40</t>
  </si>
  <si>
    <t>$5 + $20 + $40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</si>
</sst>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/>
    <xf numFmtId="0" fontId="2" fillId="0" borderId="11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6" fontId="2" fillId="0" borderId="0" xfId="2" applyNumberFormat="1" applyFont="1"/>
    <xf numFmtId="0" fontId="2" fillId="0" borderId="11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3" xfId="0" applyFont="1" applyBorder="1"/>
    <xf numFmtId="0" fontId="5" fillId="0" borderId="0" xfId="0" applyFont="1" applyBorder="1"/>
    <xf numFmtId="8" fontId="2" fillId="0" borderId="0" xfId="2" applyFont="1"/>
    <xf numFmtId="38" fontId="2" fillId="0" borderId="0" xfId="1" applyNumberFormat="1" applyFont="1"/>
    <xf numFmtId="6" fontId="2" fillId="0" borderId="11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2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0" fontId="2" fillId="0" borderId="20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21" xfId="0" applyNumberFormat="1" applyFont="1" applyBorder="1" applyAlignment="1">
      <alignment horizontal="left"/>
    </xf>
    <xf numFmtId="0" fontId="6" fillId="0" borderId="18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4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left"/>
    </xf>
    <xf numFmtId="0" fontId="2" fillId="0" borderId="11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2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7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3" xfId="0" applyFont="1" applyFill="1" applyBorder="1"/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70" fontId="2" fillId="0" borderId="0" xfId="0" applyNumberFormat="1" applyFont="1"/>
    <xf numFmtId="0" fontId="2" fillId="0" borderId="19" xfId="0" applyFont="1" applyBorder="1"/>
    <xf numFmtId="38" fontId="2" fillId="0" borderId="15" xfId="1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38" fontId="2" fillId="0" borderId="0" xfId="1" applyNumberFormat="1" applyFont="1" applyAlignment="1">
      <alignment horizontal="center"/>
    </xf>
    <xf numFmtId="6" fontId="2" fillId="0" borderId="20" xfId="0" applyNumberFormat="1" applyFont="1" applyFill="1" applyBorder="1" applyAlignment="1">
      <alignment horizontal="right"/>
    </xf>
    <xf numFmtId="5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0" fontId="2" fillId="0" borderId="2" xfId="0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169" fontId="2" fillId="0" borderId="21" xfId="0" applyNumberFormat="1" applyFont="1" applyFill="1" applyBorder="1" applyAlignment="1">
      <alignment horizontal="left"/>
    </xf>
    <xf numFmtId="6" fontId="2" fillId="0" borderId="0" xfId="0" applyNumberFormat="1" applyFont="1" applyFill="1" applyBorder="1" applyAlignment="1">
      <alignment horizontal="left"/>
    </xf>
    <xf numFmtId="0" fontId="6" fillId="0" borderId="3" xfId="0" applyFont="1" applyBorder="1"/>
    <xf numFmtId="0" fontId="8" fillId="0" borderId="0" xfId="0" applyFont="1" applyBorder="1"/>
    <xf numFmtId="6" fontId="2" fillId="0" borderId="2" xfId="0" applyNumberFormat="1" applyFont="1" applyFill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5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left"/>
    </xf>
    <xf numFmtId="42" fontId="2" fillId="0" borderId="1" xfId="0" applyNumberFormat="1" applyFont="1" applyBorder="1"/>
    <xf numFmtId="10" fontId="2" fillId="0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right"/>
    </xf>
    <xf numFmtId="6" fontId="2" fillId="2" borderId="11" xfId="0" applyNumberFormat="1" applyFont="1" applyFill="1" applyBorder="1" applyAlignment="1">
      <alignment horizontal="left"/>
    </xf>
    <xf numFmtId="6" fontId="2" fillId="2" borderId="0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0" fontId="3" fillId="0" borderId="11" xfId="0" applyFont="1" applyBorder="1"/>
    <xf numFmtId="10" fontId="2" fillId="2" borderId="12" xfId="0" applyNumberFormat="1" applyFont="1" applyFill="1" applyBorder="1" applyAlignment="1">
      <alignment horizontal="left"/>
    </xf>
    <xf numFmtId="10" fontId="2" fillId="2" borderId="12" xfId="0" applyNumberFormat="1" applyFont="1" applyFill="1" applyBorder="1"/>
    <xf numFmtId="169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169" fontId="2" fillId="0" borderId="2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164" fontId="2" fillId="0" borderId="6" xfId="0" applyNumberFormat="1" applyFont="1" applyBorder="1"/>
    <xf numFmtId="4" fontId="2" fillId="0" borderId="1" xfId="0" applyNumberFormat="1" applyFont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7" xfId="0" applyFont="1" applyBorder="1"/>
    <xf numFmtId="3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8"/>
  <sheetViews>
    <sheetView tabSelected="1" zoomScaleNormal="100" workbookViewId="0">
      <selection activeCell="A7" sqref="A7"/>
    </sheetView>
  </sheetViews>
  <sheetFormatPr defaultColWidth="10.7109375" defaultRowHeight="14.25" customHeight="1"/>
  <cols>
    <col min="1" max="1" width="23" style="1" customWidth="1"/>
    <col min="2" max="2" width="38.5703125" style="1" customWidth="1"/>
    <col min="3" max="3" width="7" style="141" customWidth="1"/>
    <col min="4" max="4" width="11.5703125" style="1" customWidth="1"/>
    <col min="5" max="5" width="1.7109375" style="1" customWidth="1"/>
    <col min="6" max="6" width="12.28515625" style="1" customWidth="1"/>
    <col min="7" max="7" width="2.42578125" style="1" customWidth="1"/>
    <col min="8" max="8" width="15.7109375" style="1" customWidth="1"/>
    <col min="9" max="9" width="1.7109375" style="1" hidden="1" customWidth="1"/>
    <col min="10" max="10" width="1.7109375" style="1" customWidth="1"/>
    <col min="11" max="11" width="11.42578125" style="1" customWidth="1"/>
    <col min="12" max="12" width="2.42578125" style="1" customWidth="1"/>
    <col min="13" max="13" width="14.85546875" style="1" customWidth="1"/>
    <col min="14" max="14" width="3.85546875" style="1" customWidth="1"/>
    <col min="15" max="15" width="15.140625" style="1" customWidth="1"/>
    <col min="16" max="16" width="2.42578125" style="1" bestFit="1" customWidth="1"/>
    <col min="17" max="17" width="11.7109375" style="1" customWidth="1"/>
    <col min="18" max="18" width="4.140625" style="1" customWidth="1"/>
    <col min="19" max="19" width="2.7109375" style="1" customWidth="1"/>
    <col min="20" max="21" width="10.7109375" style="1" customWidth="1"/>
    <col min="22" max="22" width="8.85546875" style="1" customWidth="1"/>
    <col min="23" max="23" width="1.7109375" style="1" customWidth="1"/>
    <col min="24" max="24" width="10.42578125" style="1" customWidth="1"/>
    <col min="25" max="25" width="1.7109375" style="1" customWidth="1"/>
    <col min="26" max="26" width="7.7109375" style="1" customWidth="1"/>
    <col min="27" max="16384" width="10.7109375" style="1"/>
  </cols>
  <sheetData>
    <row r="1" spans="1:28" ht="14.25" customHeight="1">
      <c r="A1" s="191" t="s">
        <v>26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3"/>
    </row>
    <row r="2" spans="1:28" ht="14.25" customHeight="1">
      <c r="A2" s="194" t="s">
        <v>25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6"/>
    </row>
    <row r="3" spans="1:28" ht="14.25" customHeight="1">
      <c r="A3" s="194" t="s">
        <v>39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6"/>
    </row>
    <row r="4" spans="1:28" ht="14.25" customHeight="1">
      <c r="A4" s="197" t="s">
        <v>52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9"/>
    </row>
    <row r="5" spans="1:28" s="5" customFormat="1" ht="14.25" customHeight="1">
      <c r="A5" s="2"/>
      <c r="B5" s="6"/>
      <c r="C5" s="3"/>
      <c r="D5" s="4"/>
      <c r="E5" s="4"/>
      <c r="F5" s="4"/>
      <c r="G5" s="4"/>
      <c r="I5" s="6"/>
      <c r="J5" s="6"/>
      <c r="K5" s="6"/>
      <c r="L5" s="6"/>
      <c r="M5" s="7"/>
      <c r="N5" s="6"/>
      <c r="O5" s="4"/>
      <c r="P5" s="4"/>
      <c r="Q5" s="4"/>
      <c r="R5" s="4"/>
      <c r="T5" s="8"/>
    </row>
    <row r="6" spans="1:28" ht="14.25" customHeight="1">
      <c r="A6" s="153">
        <v>480000</v>
      </c>
      <c r="B6" s="123"/>
      <c r="C6" s="22"/>
      <c r="D6" s="154">
        <v>3</v>
      </c>
      <c r="E6" s="155" t="s">
        <v>0</v>
      </c>
      <c r="F6" s="26" t="s">
        <v>1</v>
      </c>
      <c r="G6" s="26"/>
      <c r="H6" s="154">
        <f>A6*D6</f>
        <v>1440000</v>
      </c>
      <c r="I6" s="154" t="s">
        <v>0</v>
      </c>
      <c r="J6" s="154"/>
      <c r="K6" s="25" t="s">
        <v>2</v>
      </c>
      <c r="L6" s="26"/>
      <c r="M6" s="156">
        <f>O34</f>
        <v>978720</v>
      </c>
      <c r="N6" s="26"/>
      <c r="O6" s="24" t="s">
        <v>3</v>
      </c>
      <c r="P6" s="26"/>
      <c r="Q6" s="157">
        <f>M6/H6</f>
        <v>0.67966666666666664</v>
      </c>
      <c r="R6" s="158"/>
      <c r="S6" s="26"/>
      <c r="T6" s="28"/>
      <c r="AA6" s="12"/>
    </row>
    <row r="7" spans="1:28" ht="14.25" customHeight="1">
      <c r="A7" s="13"/>
      <c r="B7" s="5"/>
      <c r="C7" s="3"/>
      <c r="D7" s="14"/>
      <c r="E7" s="14"/>
      <c r="F7" s="14"/>
      <c r="G7" s="14"/>
      <c r="H7" s="10"/>
      <c r="I7" s="10"/>
      <c r="J7" s="10"/>
      <c r="K7" s="10"/>
      <c r="L7" s="5"/>
      <c r="M7" s="14"/>
      <c r="N7" s="10"/>
      <c r="O7" s="14"/>
      <c r="P7" s="14"/>
      <c r="Q7" s="15"/>
      <c r="R7" s="14"/>
      <c r="S7" s="5"/>
      <c r="T7" s="8"/>
    </row>
    <row r="8" spans="1:28" ht="14.25" customHeight="1">
      <c r="A8" s="13"/>
      <c r="B8" s="5"/>
      <c r="C8" s="3"/>
      <c r="D8" s="11"/>
      <c r="E8" s="11"/>
      <c r="F8" s="16"/>
      <c r="G8" s="16"/>
      <c r="H8" s="10" t="s">
        <v>4</v>
      </c>
      <c r="I8" s="5"/>
      <c r="J8" s="5"/>
      <c r="K8" s="10" t="s">
        <v>4</v>
      </c>
      <c r="L8" s="10"/>
      <c r="M8" s="10" t="s">
        <v>4</v>
      </c>
      <c r="N8" s="10"/>
      <c r="O8" s="5"/>
      <c r="P8" s="5"/>
      <c r="Q8" s="10" t="s">
        <v>5</v>
      </c>
      <c r="R8" s="10"/>
      <c r="S8" s="5"/>
      <c r="T8" s="8"/>
      <c r="AA8" s="17"/>
      <c r="AB8" s="18"/>
    </row>
    <row r="9" spans="1:28" ht="14.25" customHeight="1">
      <c r="A9" s="13"/>
      <c r="B9" s="5"/>
      <c r="C9" s="3" t="s">
        <v>29</v>
      </c>
      <c r="D9" s="11"/>
      <c r="E9" s="11"/>
      <c r="F9" s="10" t="s">
        <v>6</v>
      </c>
      <c r="G9" s="10"/>
      <c r="H9" s="10">
        <v>75</v>
      </c>
      <c r="I9" s="10"/>
      <c r="J9" s="10"/>
      <c r="K9" s="19">
        <v>30000</v>
      </c>
      <c r="L9" s="19"/>
      <c r="M9" s="20">
        <f>A6/K9</f>
        <v>16</v>
      </c>
      <c r="N9" s="10"/>
      <c r="O9" s="10" t="s">
        <v>7</v>
      </c>
      <c r="P9" s="10"/>
      <c r="Q9" s="10" t="s">
        <v>8</v>
      </c>
      <c r="R9" s="10"/>
      <c r="S9" s="5"/>
      <c r="T9" s="8"/>
    </row>
    <row r="10" spans="1:28" s="29" customFormat="1" ht="14.25" customHeight="1">
      <c r="A10" s="21" t="s">
        <v>40</v>
      </c>
      <c r="B10" s="26" t="s">
        <v>41</v>
      </c>
      <c r="C10" s="22" t="s">
        <v>30</v>
      </c>
      <c r="D10" s="23" t="s">
        <v>9</v>
      </c>
      <c r="E10" s="24"/>
      <c r="F10" s="25" t="s">
        <v>10</v>
      </c>
      <c r="G10" s="25"/>
      <c r="H10" s="25" t="s">
        <v>11</v>
      </c>
      <c r="I10" s="25"/>
      <c r="J10" s="25"/>
      <c r="K10" s="25" t="s">
        <v>12</v>
      </c>
      <c r="L10" s="26"/>
      <c r="M10" s="25" t="s">
        <v>13</v>
      </c>
      <c r="N10" s="27"/>
      <c r="O10" s="25" t="s">
        <v>14</v>
      </c>
      <c r="P10" s="25"/>
      <c r="Q10" s="25" t="s">
        <v>15</v>
      </c>
      <c r="R10" s="25"/>
      <c r="S10" s="26"/>
      <c r="T10" s="28"/>
    </row>
    <row r="11" spans="1:28" ht="14.25" customHeight="1">
      <c r="A11" s="159">
        <v>3</v>
      </c>
      <c r="B11" s="160"/>
      <c r="C11" s="161">
        <v>1</v>
      </c>
      <c r="D11" s="162">
        <v>3</v>
      </c>
      <c r="E11" s="163"/>
      <c r="F11" s="164">
        <f t="shared" ref="F11:F31" si="0">$A$6/M11</f>
        <v>18.75</v>
      </c>
      <c r="G11" s="165"/>
      <c r="H11" s="164">
        <v>4</v>
      </c>
      <c r="I11" s="166"/>
      <c r="J11" s="166"/>
      <c r="K11" s="167">
        <f t="shared" ref="K11:K21" si="1">H11*($K$9/$H$9)</f>
        <v>1600</v>
      </c>
      <c r="L11" s="167"/>
      <c r="M11" s="168">
        <f t="shared" ref="M11:M29" si="2">K11*$M$9</f>
        <v>25600</v>
      </c>
      <c r="N11" s="169"/>
      <c r="O11" s="170">
        <f t="shared" ref="O11:O31" si="3">M11*D11</f>
        <v>76800</v>
      </c>
      <c r="P11" s="171"/>
      <c r="Q11" s="172">
        <f t="shared" ref="Q11:Q31" si="4">(O11/$M$6)</f>
        <v>7.8469838155958802E-2</v>
      </c>
      <c r="R11" s="173"/>
      <c r="S11" s="174"/>
      <c r="T11" s="175"/>
      <c r="U11" s="30"/>
      <c r="X11" s="31"/>
    </row>
    <row r="12" spans="1:28" ht="14.25" customHeight="1">
      <c r="A12" s="159"/>
      <c r="B12" s="160" t="s">
        <v>45</v>
      </c>
      <c r="C12" s="161">
        <v>1</v>
      </c>
      <c r="D12" s="162">
        <v>3</v>
      </c>
      <c r="E12" s="163"/>
      <c r="F12" s="164">
        <f t="shared" si="0"/>
        <v>16.666666666666668</v>
      </c>
      <c r="G12" s="165"/>
      <c r="H12" s="164">
        <v>4.5</v>
      </c>
      <c r="I12" s="166"/>
      <c r="J12" s="166"/>
      <c r="K12" s="167">
        <f t="shared" si="1"/>
        <v>1800</v>
      </c>
      <c r="L12" s="167"/>
      <c r="M12" s="168">
        <f t="shared" si="2"/>
        <v>28800</v>
      </c>
      <c r="N12" s="169"/>
      <c r="O12" s="170">
        <f t="shared" si="3"/>
        <v>86400</v>
      </c>
      <c r="P12" s="171"/>
      <c r="Q12" s="172">
        <f t="shared" si="4"/>
        <v>8.827856792545366E-2</v>
      </c>
      <c r="R12" s="173"/>
      <c r="S12" s="174"/>
      <c r="T12" s="175"/>
      <c r="U12" s="30"/>
      <c r="X12" s="31"/>
    </row>
    <row r="13" spans="1:28" ht="14.25" customHeight="1">
      <c r="A13" s="32">
        <v>5</v>
      </c>
      <c r="B13" s="149"/>
      <c r="C13" s="33">
        <v>1</v>
      </c>
      <c r="D13" s="34">
        <v>5</v>
      </c>
      <c r="E13" s="35"/>
      <c r="F13" s="36">
        <f t="shared" si="0"/>
        <v>50</v>
      </c>
      <c r="G13" s="37"/>
      <c r="H13" s="36">
        <v>1.5</v>
      </c>
      <c r="I13" s="38"/>
      <c r="J13" s="38"/>
      <c r="K13" s="39">
        <f t="shared" si="1"/>
        <v>600</v>
      </c>
      <c r="L13" s="39"/>
      <c r="M13" s="40">
        <f t="shared" si="2"/>
        <v>9600</v>
      </c>
      <c r="N13" s="41"/>
      <c r="O13" s="42">
        <f t="shared" si="3"/>
        <v>48000</v>
      </c>
      <c r="P13" s="43"/>
      <c r="Q13" s="44">
        <f t="shared" si="4"/>
        <v>4.9043648847474253E-2</v>
      </c>
      <c r="R13" s="45"/>
      <c r="S13" s="46"/>
      <c r="T13" s="47"/>
      <c r="U13" s="30"/>
      <c r="X13" s="31"/>
    </row>
    <row r="14" spans="1:28" ht="14.25" customHeight="1">
      <c r="A14" s="32"/>
      <c r="B14" s="149" t="s">
        <v>46</v>
      </c>
      <c r="C14" s="33">
        <v>1</v>
      </c>
      <c r="D14" s="34">
        <v>5</v>
      </c>
      <c r="E14" s="35"/>
      <c r="F14" s="36">
        <f t="shared" si="0"/>
        <v>25</v>
      </c>
      <c r="G14" s="37"/>
      <c r="H14" s="36">
        <v>3</v>
      </c>
      <c r="I14" s="38"/>
      <c r="J14" s="38"/>
      <c r="K14" s="39">
        <f t="shared" si="1"/>
        <v>1200</v>
      </c>
      <c r="L14" s="39"/>
      <c r="M14" s="40">
        <f t="shared" si="2"/>
        <v>19200</v>
      </c>
      <c r="N14" s="41"/>
      <c r="O14" s="42">
        <f t="shared" si="3"/>
        <v>96000</v>
      </c>
      <c r="P14" s="43"/>
      <c r="Q14" s="44">
        <f t="shared" si="4"/>
        <v>9.8087297694948505E-2</v>
      </c>
      <c r="R14" s="45"/>
      <c r="S14" s="46"/>
      <c r="T14" s="47"/>
      <c r="U14" s="30"/>
      <c r="X14" s="31"/>
    </row>
    <row r="15" spans="1:28" ht="14.25" customHeight="1">
      <c r="A15" s="159">
        <v>3</v>
      </c>
      <c r="B15" s="160" t="s">
        <v>45</v>
      </c>
      <c r="C15" s="161">
        <v>2</v>
      </c>
      <c r="D15" s="162">
        <v>6</v>
      </c>
      <c r="E15" s="163"/>
      <c r="F15" s="164">
        <f t="shared" si="0"/>
        <v>75</v>
      </c>
      <c r="G15" s="165"/>
      <c r="H15" s="164">
        <v>1</v>
      </c>
      <c r="I15" s="166"/>
      <c r="J15" s="166"/>
      <c r="K15" s="167">
        <f t="shared" si="1"/>
        <v>400</v>
      </c>
      <c r="L15" s="167"/>
      <c r="M15" s="168">
        <f t="shared" si="2"/>
        <v>6400</v>
      </c>
      <c r="N15" s="169"/>
      <c r="O15" s="170">
        <f t="shared" si="3"/>
        <v>38400</v>
      </c>
      <c r="P15" s="171"/>
      <c r="Q15" s="172">
        <f t="shared" si="4"/>
        <v>3.9234919077979401E-2</v>
      </c>
      <c r="R15" s="173"/>
      <c r="S15" s="174"/>
      <c r="T15" s="175"/>
      <c r="U15" s="30"/>
      <c r="X15" s="31"/>
    </row>
    <row r="16" spans="1:28" ht="14.25" customHeight="1">
      <c r="A16" s="32">
        <v>10</v>
      </c>
      <c r="B16" s="149"/>
      <c r="C16" s="33">
        <v>1</v>
      </c>
      <c r="D16" s="34">
        <v>10</v>
      </c>
      <c r="E16" s="35"/>
      <c r="F16" s="36">
        <f t="shared" si="0"/>
        <v>150</v>
      </c>
      <c r="G16" s="37"/>
      <c r="H16" s="36">
        <v>0.5</v>
      </c>
      <c r="I16" s="38"/>
      <c r="J16" s="38"/>
      <c r="K16" s="39">
        <f t="shared" si="1"/>
        <v>200</v>
      </c>
      <c r="L16" s="39"/>
      <c r="M16" s="40">
        <f t="shared" si="2"/>
        <v>3200</v>
      </c>
      <c r="N16" s="41"/>
      <c r="O16" s="42">
        <f t="shared" si="3"/>
        <v>32000</v>
      </c>
      <c r="P16" s="43"/>
      <c r="Q16" s="44">
        <f t="shared" si="4"/>
        <v>3.2695765898316166E-2</v>
      </c>
      <c r="R16" s="45"/>
      <c r="S16" s="46"/>
      <c r="T16" s="47"/>
      <c r="U16" s="30"/>
      <c r="X16" s="31"/>
    </row>
    <row r="17" spans="1:24" ht="14.25" customHeight="1">
      <c r="A17" s="32"/>
      <c r="B17" s="149" t="s">
        <v>47</v>
      </c>
      <c r="C17" s="33">
        <v>1</v>
      </c>
      <c r="D17" s="34">
        <v>10</v>
      </c>
      <c r="E17" s="35"/>
      <c r="F17" s="36">
        <f t="shared" si="0"/>
        <v>150</v>
      </c>
      <c r="G17" s="37"/>
      <c r="H17" s="36">
        <v>0.5</v>
      </c>
      <c r="I17" s="38"/>
      <c r="J17" s="38"/>
      <c r="K17" s="39">
        <f t="shared" si="1"/>
        <v>200</v>
      </c>
      <c r="L17" s="39"/>
      <c r="M17" s="40">
        <f t="shared" si="2"/>
        <v>3200</v>
      </c>
      <c r="N17" s="41"/>
      <c r="O17" s="42">
        <f t="shared" si="3"/>
        <v>32000</v>
      </c>
      <c r="P17" s="43"/>
      <c r="Q17" s="44">
        <f t="shared" si="4"/>
        <v>3.2695765898316166E-2</v>
      </c>
      <c r="R17" s="45"/>
      <c r="S17" s="46"/>
      <c r="T17" s="47"/>
      <c r="U17" s="30"/>
      <c r="X17" s="31"/>
    </row>
    <row r="18" spans="1:24" ht="14.25" customHeight="1">
      <c r="A18" s="32">
        <v>5</v>
      </c>
      <c r="B18" s="149" t="s">
        <v>46</v>
      </c>
      <c r="C18" s="33">
        <v>2</v>
      </c>
      <c r="D18" s="34">
        <v>10</v>
      </c>
      <c r="E18" s="35"/>
      <c r="F18" s="36">
        <f t="shared" si="0"/>
        <v>75</v>
      </c>
      <c r="G18" s="37"/>
      <c r="H18" s="36">
        <v>1</v>
      </c>
      <c r="I18" s="38"/>
      <c r="J18" s="38"/>
      <c r="K18" s="39">
        <f t="shared" si="1"/>
        <v>400</v>
      </c>
      <c r="L18" s="39"/>
      <c r="M18" s="40">
        <f t="shared" si="2"/>
        <v>6400</v>
      </c>
      <c r="N18" s="41"/>
      <c r="O18" s="42">
        <f t="shared" si="3"/>
        <v>64000</v>
      </c>
      <c r="P18" s="43"/>
      <c r="Q18" s="44">
        <f t="shared" si="4"/>
        <v>6.5391531796632332E-2</v>
      </c>
      <c r="R18" s="45"/>
      <c r="S18" s="46"/>
      <c r="T18" s="47"/>
      <c r="U18" s="30"/>
      <c r="X18" s="31"/>
    </row>
    <row r="19" spans="1:24" ht="14.25" customHeight="1">
      <c r="A19" s="159">
        <v>20</v>
      </c>
      <c r="B19" s="160"/>
      <c r="C19" s="161">
        <v>1</v>
      </c>
      <c r="D19" s="162">
        <v>20</v>
      </c>
      <c r="E19" s="163"/>
      <c r="F19" s="164">
        <f t="shared" si="0"/>
        <v>100</v>
      </c>
      <c r="G19" s="165"/>
      <c r="H19" s="164">
        <v>0.75</v>
      </c>
      <c r="I19" s="166"/>
      <c r="J19" s="166"/>
      <c r="K19" s="167">
        <f t="shared" si="1"/>
        <v>300</v>
      </c>
      <c r="L19" s="167"/>
      <c r="M19" s="168">
        <f t="shared" si="2"/>
        <v>4800</v>
      </c>
      <c r="N19" s="169"/>
      <c r="O19" s="170">
        <f t="shared" si="3"/>
        <v>96000</v>
      </c>
      <c r="P19" s="171"/>
      <c r="Q19" s="172">
        <f t="shared" si="4"/>
        <v>9.8087297694948505E-2</v>
      </c>
      <c r="R19" s="173"/>
      <c r="S19" s="174"/>
      <c r="T19" s="175"/>
      <c r="U19" s="30"/>
      <c r="X19" s="31"/>
    </row>
    <row r="20" spans="1:24" ht="14.25" customHeight="1">
      <c r="A20" s="159"/>
      <c r="B20" s="160" t="s">
        <v>48</v>
      </c>
      <c r="C20" s="161">
        <v>1</v>
      </c>
      <c r="D20" s="162">
        <v>20</v>
      </c>
      <c r="E20" s="163"/>
      <c r="F20" s="164">
        <f t="shared" si="0"/>
        <v>100</v>
      </c>
      <c r="G20" s="165"/>
      <c r="H20" s="164">
        <v>0.75</v>
      </c>
      <c r="I20" s="166"/>
      <c r="J20" s="166"/>
      <c r="K20" s="167">
        <f t="shared" si="1"/>
        <v>300</v>
      </c>
      <c r="L20" s="167"/>
      <c r="M20" s="168">
        <f t="shared" si="2"/>
        <v>4800</v>
      </c>
      <c r="N20" s="169"/>
      <c r="O20" s="170">
        <f t="shared" si="3"/>
        <v>96000</v>
      </c>
      <c r="P20" s="171"/>
      <c r="Q20" s="172">
        <f t="shared" si="4"/>
        <v>9.8087297694948505E-2</v>
      </c>
      <c r="R20" s="173"/>
      <c r="S20" s="174"/>
      <c r="T20" s="175" t="s">
        <v>38</v>
      </c>
      <c r="U20" s="30"/>
      <c r="X20" s="31"/>
    </row>
    <row r="21" spans="1:24" ht="14.25" customHeight="1">
      <c r="A21" s="159">
        <v>10</v>
      </c>
      <c r="B21" s="160" t="s">
        <v>47</v>
      </c>
      <c r="C21" s="161">
        <v>3</v>
      </c>
      <c r="D21" s="162">
        <v>20</v>
      </c>
      <c r="E21" s="163"/>
      <c r="F21" s="164">
        <f t="shared" si="0"/>
        <v>100</v>
      </c>
      <c r="G21" s="165"/>
      <c r="H21" s="164">
        <v>0.75</v>
      </c>
      <c r="I21" s="166"/>
      <c r="J21" s="166"/>
      <c r="K21" s="167">
        <f t="shared" si="1"/>
        <v>300</v>
      </c>
      <c r="L21" s="167"/>
      <c r="M21" s="168">
        <f t="shared" si="2"/>
        <v>4800</v>
      </c>
      <c r="N21" s="169"/>
      <c r="O21" s="170">
        <f t="shared" si="3"/>
        <v>96000</v>
      </c>
      <c r="P21" s="171"/>
      <c r="Q21" s="172">
        <f t="shared" si="4"/>
        <v>9.8087297694948505E-2</v>
      </c>
      <c r="R21" s="173"/>
      <c r="S21" s="174"/>
      <c r="T21" s="177">
        <f>SUM(Q11:Q21)</f>
        <v>0.77815922837992479</v>
      </c>
      <c r="U21" s="30"/>
      <c r="X21" s="31"/>
    </row>
    <row r="22" spans="1:24" ht="14.25" customHeight="1">
      <c r="A22" s="32">
        <v>40</v>
      </c>
      <c r="B22" s="149"/>
      <c r="C22" s="33">
        <v>1</v>
      </c>
      <c r="D22" s="34">
        <v>40</v>
      </c>
      <c r="E22" s="35"/>
      <c r="F22" s="36">
        <f t="shared" si="0"/>
        <v>1000</v>
      </c>
      <c r="G22" s="37"/>
      <c r="H22" s="36" t="s">
        <v>0</v>
      </c>
      <c r="I22" s="38"/>
      <c r="J22" s="38"/>
      <c r="K22" s="39">
        <v>30</v>
      </c>
      <c r="L22" s="39"/>
      <c r="M22" s="40">
        <f t="shared" si="2"/>
        <v>480</v>
      </c>
      <c r="N22" s="41"/>
      <c r="O22" s="42">
        <f t="shared" si="3"/>
        <v>19200</v>
      </c>
      <c r="P22" s="43"/>
      <c r="Q22" s="44">
        <f t="shared" si="4"/>
        <v>1.96174595389897E-2</v>
      </c>
      <c r="R22" s="45"/>
      <c r="S22" s="46"/>
      <c r="T22" s="47"/>
      <c r="U22" s="30"/>
      <c r="X22" s="31"/>
    </row>
    <row r="23" spans="1:24" ht="14.25" customHeight="1">
      <c r="A23" s="32" t="s">
        <v>53</v>
      </c>
      <c r="B23" s="149" t="s">
        <v>47</v>
      </c>
      <c r="C23" s="33">
        <v>3</v>
      </c>
      <c r="D23" s="34">
        <v>40</v>
      </c>
      <c r="E23" s="35"/>
      <c r="F23" s="36">
        <f t="shared" si="0"/>
        <v>1000</v>
      </c>
      <c r="G23" s="37"/>
      <c r="H23" s="36" t="s">
        <v>0</v>
      </c>
      <c r="I23" s="38"/>
      <c r="J23" s="38"/>
      <c r="K23" s="39">
        <v>30</v>
      </c>
      <c r="L23" s="39"/>
      <c r="M23" s="40">
        <f t="shared" si="2"/>
        <v>480</v>
      </c>
      <c r="N23" s="41"/>
      <c r="O23" s="42">
        <f t="shared" si="3"/>
        <v>19200</v>
      </c>
      <c r="P23" s="43"/>
      <c r="Q23" s="44">
        <f t="shared" si="4"/>
        <v>1.96174595389897E-2</v>
      </c>
      <c r="R23" s="45"/>
      <c r="S23" s="46"/>
      <c r="T23" s="47"/>
      <c r="U23" s="30"/>
      <c r="X23" s="31"/>
    </row>
    <row r="24" spans="1:24" ht="14.25" customHeight="1">
      <c r="A24" s="32" t="s">
        <v>54</v>
      </c>
      <c r="B24" s="149" t="s">
        <v>48</v>
      </c>
      <c r="C24" s="33">
        <v>2</v>
      </c>
      <c r="D24" s="34">
        <v>40</v>
      </c>
      <c r="E24" s="35"/>
      <c r="F24" s="36">
        <f t="shared" si="0"/>
        <v>1200</v>
      </c>
      <c r="G24" s="37"/>
      <c r="H24" s="36" t="s">
        <v>0</v>
      </c>
      <c r="I24" s="38"/>
      <c r="J24" s="38"/>
      <c r="K24" s="39">
        <v>25</v>
      </c>
      <c r="L24" s="39"/>
      <c r="M24" s="40">
        <f t="shared" si="2"/>
        <v>400</v>
      </c>
      <c r="N24" s="41"/>
      <c r="O24" s="42">
        <f t="shared" si="3"/>
        <v>16000</v>
      </c>
      <c r="P24" s="43"/>
      <c r="Q24" s="44">
        <f t="shared" si="4"/>
        <v>1.6347882949158083E-2</v>
      </c>
      <c r="R24" s="45"/>
      <c r="S24" s="46"/>
      <c r="T24" s="47"/>
      <c r="U24" s="30"/>
      <c r="X24" s="31"/>
    </row>
    <row r="25" spans="1:24" ht="14.25" customHeight="1">
      <c r="A25" s="32">
        <v>5</v>
      </c>
      <c r="B25" s="149" t="s">
        <v>49</v>
      </c>
      <c r="C25" s="33">
        <v>4</v>
      </c>
      <c r="D25" s="34">
        <v>40</v>
      </c>
      <c r="E25" s="35"/>
      <c r="F25" s="36">
        <f t="shared" si="0"/>
        <v>1000</v>
      </c>
      <c r="G25" s="37"/>
      <c r="H25" s="36" t="s">
        <v>0</v>
      </c>
      <c r="I25" s="38"/>
      <c r="J25" s="38"/>
      <c r="K25" s="39">
        <v>30</v>
      </c>
      <c r="L25" s="39"/>
      <c r="M25" s="40">
        <f t="shared" si="2"/>
        <v>480</v>
      </c>
      <c r="N25" s="41"/>
      <c r="O25" s="42">
        <f t="shared" si="3"/>
        <v>19200</v>
      </c>
      <c r="P25" s="43"/>
      <c r="Q25" s="44">
        <f t="shared" si="4"/>
        <v>1.96174595389897E-2</v>
      </c>
      <c r="R25" s="45"/>
      <c r="S25" s="46"/>
      <c r="T25" s="47"/>
      <c r="U25" s="30"/>
      <c r="X25" s="31"/>
    </row>
    <row r="26" spans="1:24" ht="14.25" customHeight="1">
      <c r="A26" s="32">
        <v>10</v>
      </c>
      <c r="B26" s="149" t="s">
        <v>50</v>
      </c>
      <c r="C26" s="33">
        <v>3</v>
      </c>
      <c r="D26" s="34">
        <v>40</v>
      </c>
      <c r="E26" s="35"/>
      <c r="F26" s="36">
        <f t="shared" si="0"/>
        <v>1071.4285714285713</v>
      </c>
      <c r="G26" s="37"/>
      <c r="H26" s="36" t="s">
        <v>0</v>
      </c>
      <c r="I26" s="38"/>
      <c r="J26" s="38"/>
      <c r="K26" s="39">
        <v>28</v>
      </c>
      <c r="L26" s="39"/>
      <c r="M26" s="40">
        <f t="shared" si="2"/>
        <v>448</v>
      </c>
      <c r="N26" s="41"/>
      <c r="O26" s="42">
        <f t="shared" si="3"/>
        <v>17920</v>
      </c>
      <c r="P26" s="43"/>
      <c r="Q26" s="44">
        <f t="shared" si="4"/>
        <v>1.8309628903057054E-2</v>
      </c>
      <c r="R26" s="45"/>
      <c r="S26" s="46"/>
      <c r="T26" s="47"/>
      <c r="U26" s="30"/>
      <c r="X26" s="31"/>
    </row>
    <row r="27" spans="1:24" ht="14.25" customHeight="1">
      <c r="A27" s="159">
        <v>100</v>
      </c>
      <c r="B27" s="160"/>
      <c r="C27" s="161">
        <v>1</v>
      </c>
      <c r="D27" s="162">
        <v>100</v>
      </c>
      <c r="E27" s="163"/>
      <c r="F27" s="164">
        <f t="shared" si="0"/>
        <v>2000</v>
      </c>
      <c r="G27" s="165"/>
      <c r="H27" s="164" t="s">
        <v>0</v>
      </c>
      <c r="I27" s="166"/>
      <c r="J27" s="166"/>
      <c r="K27" s="167">
        <v>15</v>
      </c>
      <c r="L27" s="167"/>
      <c r="M27" s="168">
        <f t="shared" si="2"/>
        <v>240</v>
      </c>
      <c r="N27" s="169"/>
      <c r="O27" s="170">
        <f t="shared" si="3"/>
        <v>24000</v>
      </c>
      <c r="P27" s="171"/>
      <c r="Q27" s="172">
        <f t="shared" si="4"/>
        <v>2.4521824423737126E-2</v>
      </c>
      <c r="R27" s="173"/>
      <c r="S27" s="174"/>
      <c r="T27" s="175"/>
      <c r="U27" s="30"/>
      <c r="X27" s="31"/>
    </row>
    <row r="28" spans="1:24" ht="14.25" customHeight="1">
      <c r="A28" s="159" t="s">
        <v>56</v>
      </c>
      <c r="B28" s="160" t="s">
        <v>49</v>
      </c>
      <c r="C28" s="161">
        <v>6</v>
      </c>
      <c r="D28" s="162">
        <v>100</v>
      </c>
      <c r="E28" s="163"/>
      <c r="F28" s="164">
        <f t="shared" si="0"/>
        <v>3750</v>
      </c>
      <c r="G28" s="165"/>
      <c r="H28" s="164" t="s">
        <v>0</v>
      </c>
      <c r="I28" s="166"/>
      <c r="J28" s="166"/>
      <c r="K28" s="167">
        <v>8</v>
      </c>
      <c r="L28" s="167"/>
      <c r="M28" s="168">
        <f t="shared" si="2"/>
        <v>128</v>
      </c>
      <c r="N28" s="169"/>
      <c r="O28" s="170">
        <f t="shared" si="3"/>
        <v>12800</v>
      </c>
      <c r="P28" s="171"/>
      <c r="Q28" s="172">
        <f t="shared" si="4"/>
        <v>1.3078306359326467E-2</v>
      </c>
      <c r="R28" s="173"/>
      <c r="S28" s="174"/>
      <c r="T28" s="178" t="s">
        <v>32</v>
      </c>
      <c r="U28" s="30"/>
      <c r="X28" s="31"/>
    </row>
    <row r="29" spans="1:24" ht="14.25" customHeight="1">
      <c r="A29" s="159" t="s">
        <v>55</v>
      </c>
      <c r="B29" s="160" t="s">
        <v>48</v>
      </c>
      <c r="C29" s="161">
        <v>4</v>
      </c>
      <c r="D29" s="162">
        <v>100</v>
      </c>
      <c r="E29" s="163"/>
      <c r="F29" s="164">
        <f t="shared" si="0"/>
        <v>3750</v>
      </c>
      <c r="G29" s="165"/>
      <c r="H29" s="164" t="s">
        <v>0</v>
      </c>
      <c r="I29" s="166"/>
      <c r="J29" s="166"/>
      <c r="K29" s="167">
        <v>8</v>
      </c>
      <c r="L29" s="167"/>
      <c r="M29" s="168">
        <f t="shared" si="2"/>
        <v>128</v>
      </c>
      <c r="N29" s="169"/>
      <c r="O29" s="170">
        <f t="shared" si="3"/>
        <v>12800</v>
      </c>
      <c r="P29" s="171"/>
      <c r="Q29" s="172">
        <f t="shared" si="4"/>
        <v>1.3078306359326467E-2</v>
      </c>
      <c r="R29" s="173"/>
      <c r="S29" s="174"/>
      <c r="T29" s="177">
        <f>SUM(Q22:Q29)</f>
        <v>0.1441883276115743</v>
      </c>
      <c r="U29" s="30"/>
      <c r="X29" s="31"/>
    </row>
    <row r="30" spans="1:24" ht="14.25" customHeight="1">
      <c r="A30" s="32">
        <v>1000</v>
      </c>
      <c r="B30" s="149"/>
      <c r="C30" s="33">
        <v>1</v>
      </c>
      <c r="D30" s="34">
        <v>1000</v>
      </c>
      <c r="E30" s="35"/>
      <c r="F30" s="36">
        <f t="shared" si="0"/>
        <v>30000</v>
      </c>
      <c r="G30" s="37"/>
      <c r="H30" s="36" t="s">
        <v>0</v>
      </c>
      <c r="I30" s="38"/>
      <c r="J30" s="38"/>
      <c r="K30" s="39">
        <v>1</v>
      </c>
      <c r="L30" s="39"/>
      <c r="M30" s="40">
        <f t="shared" ref="M30" si="5">K30*$M$9</f>
        <v>16</v>
      </c>
      <c r="N30" s="41" t="s">
        <v>27</v>
      </c>
      <c r="O30" s="42">
        <f t="shared" si="3"/>
        <v>16000</v>
      </c>
      <c r="P30" s="43"/>
      <c r="Q30" s="44">
        <f t="shared" si="4"/>
        <v>1.6347882949158083E-2</v>
      </c>
      <c r="R30" s="45"/>
      <c r="S30" s="46"/>
      <c r="T30" s="185" t="s">
        <v>28</v>
      </c>
      <c r="U30" s="30"/>
      <c r="X30" s="31"/>
    </row>
    <row r="31" spans="1:24" ht="14.25" customHeight="1">
      <c r="A31" s="159">
        <v>15000</v>
      </c>
      <c r="B31" s="160"/>
      <c r="C31" s="161">
        <v>1</v>
      </c>
      <c r="D31" s="162">
        <v>15000</v>
      </c>
      <c r="E31" s="163"/>
      <c r="F31" s="164">
        <f t="shared" si="0"/>
        <v>160000</v>
      </c>
      <c r="G31" s="165"/>
      <c r="H31" s="164" t="s">
        <v>0</v>
      </c>
      <c r="I31" s="166"/>
      <c r="J31" s="166"/>
      <c r="K31" s="167" t="s">
        <v>0</v>
      </c>
      <c r="L31" s="167"/>
      <c r="M31" s="168">
        <v>3</v>
      </c>
      <c r="N31" s="169" t="s">
        <v>27</v>
      </c>
      <c r="O31" s="170">
        <f t="shared" si="3"/>
        <v>45000</v>
      </c>
      <c r="P31" s="171"/>
      <c r="Q31" s="172">
        <f t="shared" si="4"/>
        <v>4.5978420794507112E-2</v>
      </c>
      <c r="R31" s="173"/>
      <c r="S31" s="166"/>
      <c r="T31" s="177">
        <f>SUM(Q30:Q31)</f>
        <v>6.2326303743665198E-2</v>
      </c>
      <c r="U31" s="48"/>
      <c r="V31" s="5"/>
      <c r="W31" s="5"/>
      <c r="X31" s="49"/>
    </row>
    <row r="32" spans="1:24" ht="14.25" customHeight="1">
      <c r="A32" s="50"/>
      <c r="B32" s="53"/>
      <c r="C32" s="51"/>
      <c r="D32" s="52" t="s">
        <v>35</v>
      </c>
      <c r="E32" s="53"/>
      <c r="F32" s="54">
        <f>$A$6/M32</f>
        <v>4.0132772589316321</v>
      </c>
      <c r="G32" s="52"/>
      <c r="H32" s="55">
        <f>SUM(H11:H31)</f>
        <v>18.25</v>
      </c>
      <c r="I32" s="56"/>
      <c r="J32" s="56"/>
      <c r="K32" s="57">
        <f>SUM(K11:K31)</f>
        <v>7475</v>
      </c>
      <c r="L32" s="57"/>
      <c r="M32" s="56">
        <f>SUM(M11:M31)</f>
        <v>119603</v>
      </c>
      <c r="N32" s="58"/>
      <c r="O32" s="59">
        <f>SUM(O11:O31)</f>
        <v>963720</v>
      </c>
      <c r="P32" s="60"/>
      <c r="Q32" s="61">
        <f>SUM(Q11:Q31)</f>
        <v>0.98467385973516453</v>
      </c>
      <c r="R32" s="62" t="s">
        <v>17</v>
      </c>
      <c r="S32" s="53"/>
      <c r="T32" s="63">
        <f>SUM(T12:T31)</f>
        <v>0.9846738597351643</v>
      </c>
      <c r="U32" s="5"/>
      <c r="V32" s="5"/>
      <c r="W32" s="5"/>
      <c r="X32" s="5"/>
    </row>
    <row r="33" spans="1:25" ht="14.25" customHeight="1" thickBot="1">
      <c r="A33" s="64" t="s">
        <v>36</v>
      </c>
      <c r="B33" s="150"/>
      <c r="C33" s="65"/>
      <c r="D33" s="66">
        <f>+D31</f>
        <v>15000</v>
      </c>
      <c r="E33" s="67"/>
      <c r="F33" s="68"/>
      <c r="G33" s="69"/>
      <c r="H33" s="70"/>
      <c r="I33" s="71"/>
      <c r="J33" s="71"/>
      <c r="K33" s="72"/>
      <c r="L33" s="72"/>
      <c r="M33" s="71">
        <v>1</v>
      </c>
      <c r="N33" s="73"/>
      <c r="O33" s="74">
        <f>+M33*D33</f>
        <v>15000</v>
      </c>
      <c r="P33" s="75"/>
      <c r="Q33" s="76">
        <f>+O33/$M$6</f>
        <v>1.5326140264835704E-2</v>
      </c>
      <c r="R33" s="77"/>
      <c r="S33" s="67"/>
      <c r="T33" s="78">
        <f>+Q33</f>
        <v>1.5326140264835704E-2</v>
      </c>
    </row>
    <row r="34" spans="1:25" ht="14.25" customHeight="1" thickTop="1">
      <c r="A34" s="13"/>
      <c r="B34" s="5"/>
      <c r="C34" s="3"/>
      <c r="D34" s="16" t="s">
        <v>16</v>
      </c>
      <c r="E34" s="5"/>
      <c r="F34" s="79">
        <f>$A$6/M34</f>
        <v>4.0132437042239388</v>
      </c>
      <c r="G34" s="16"/>
      <c r="H34" s="80">
        <f>SUM(H32:H33)</f>
        <v>18.25</v>
      </c>
      <c r="I34" s="19"/>
      <c r="J34" s="19"/>
      <c r="K34" s="81">
        <f>SUM(K32:K33)</f>
        <v>7475</v>
      </c>
      <c r="L34" s="81"/>
      <c r="M34" s="19">
        <f>SUM(M32:M33)</f>
        <v>119604</v>
      </c>
      <c r="N34" s="82"/>
      <c r="O34" s="80">
        <f>SUM(O32:O33)</f>
        <v>978720</v>
      </c>
      <c r="P34" s="83"/>
      <c r="Q34" s="84">
        <f>+Q33+Q32</f>
        <v>1.0000000000000002</v>
      </c>
      <c r="R34" s="85"/>
      <c r="S34" s="5"/>
      <c r="T34" s="86">
        <f>+T33+T32</f>
        <v>1</v>
      </c>
    </row>
    <row r="35" spans="1:25" s="99" customFormat="1" ht="14.25" customHeight="1">
      <c r="A35" s="87"/>
      <c r="B35" s="46"/>
      <c r="C35" s="88"/>
      <c r="D35" s="89"/>
      <c r="E35" s="29"/>
      <c r="F35" s="90"/>
      <c r="G35" s="89"/>
      <c r="H35" s="91"/>
      <c r="I35" s="92"/>
      <c r="J35" s="92"/>
      <c r="K35" s="93"/>
      <c r="L35" s="93"/>
      <c r="M35" s="93"/>
      <c r="N35" s="94"/>
      <c r="O35" s="95"/>
      <c r="P35" s="96"/>
      <c r="Q35" s="97"/>
      <c r="R35" s="97"/>
      <c r="S35" s="29"/>
      <c r="T35" s="98"/>
    </row>
    <row r="36" spans="1:25" s="99" customFormat="1" ht="14.25" customHeight="1">
      <c r="A36" s="176" t="s">
        <v>42</v>
      </c>
      <c r="B36" s="151"/>
      <c r="C36" s="88"/>
      <c r="D36" s="89"/>
      <c r="E36" s="89"/>
      <c r="F36" s="91"/>
      <c r="G36" s="89"/>
      <c r="H36" s="91"/>
      <c r="I36" s="92"/>
      <c r="J36" s="92"/>
      <c r="K36" s="93"/>
      <c r="L36" s="93"/>
      <c r="M36" s="93"/>
      <c r="N36" s="94"/>
      <c r="O36" s="95"/>
      <c r="P36" s="96"/>
      <c r="Q36" s="97"/>
      <c r="R36" s="97"/>
      <c r="S36" s="29"/>
      <c r="T36" s="98"/>
    </row>
    <row r="37" spans="1:25" s="99" customFormat="1" ht="14.25" customHeight="1">
      <c r="A37" s="176" t="s">
        <v>43</v>
      </c>
      <c r="B37" s="151"/>
      <c r="C37" s="88"/>
      <c r="D37" s="89"/>
      <c r="E37" s="89"/>
      <c r="F37" s="91"/>
      <c r="G37" s="89"/>
      <c r="H37" s="91"/>
      <c r="I37" s="92"/>
      <c r="J37" s="92"/>
      <c r="K37" s="93"/>
      <c r="L37" s="93"/>
      <c r="M37" s="93"/>
      <c r="N37" s="94"/>
      <c r="O37" s="95"/>
      <c r="P37" s="96"/>
      <c r="Q37" s="97"/>
      <c r="R37" s="97"/>
      <c r="S37" s="29"/>
      <c r="T37" s="98"/>
    </row>
    <row r="38" spans="1:25" s="99" customFormat="1" ht="14.25" customHeight="1">
      <c r="A38" s="176" t="s">
        <v>44</v>
      </c>
      <c r="B38" s="151"/>
      <c r="C38" s="88"/>
      <c r="D38" s="89"/>
      <c r="E38" s="89"/>
      <c r="F38" s="91"/>
      <c r="G38" s="89"/>
      <c r="H38" s="91"/>
      <c r="I38" s="92"/>
      <c r="J38" s="92"/>
      <c r="K38" s="93"/>
      <c r="L38" s="93"/>
      <c r="M38" s="93"/>
      <c r="N38" s="94"/>
      <c r="O38" s="95"/>
      <c r="P38" s="96"/>
      <c r="Q38" s="97"/>
      <c r="R38" s="97"/>
      <c r="S38" s="29"/>
      <c r="T38" s="98"/>
    </row>
    <row r="39" spans="1:25" s="99" customFormat="1" ht="14.25" customHeight="1">
      <c r="A39" s="176" t="s">
        <v>51</v>
      </c>
      <c r="B39" s="151"/>
      <c r="C39" s="88"/>
      <c r="D39" s="89"/>
      <c r="E39" s="89"/>
      <c r="F39" s="91"/>
      <c r="G39" s="89"/>
      <c r="H39" s="91"/>
      <c r="I39" s="92"/>
      <c r="J39" s="92"/>
      <c r="K39" s="93"/>
      <c r="L39" s="93"/>
      <c r="M39" s="93"/>
      <c r="N39" s="94"/>
      <c r="O39" s="95"/>
      <c r="P39" s="96"/>
      <c r="Q39" s="97"/>
      <c r="R39" s="97"/>
      <c r="S39" s="29"/>
      <c r="T39" s="98"/>
    </row>
    <row r="40" spans="1:25" ht="14.25" customHeight="1">
      <c r="A40" s="13"/>
      <c r="B40" s="5"/>
      <c r="C40" s="3"/>
      <c r="D40" s="16"/>
      <c r="E40" s="5"/>
      <c r="F40" s="80"/>
      <c r="G40" s="16"/>
      <c r="H40" s="80"/>
      <c r="I40" s="19"/>
      <c r="J40" s="19"/>
      <c r="K40" s="81"/>
      <c r="L40" s="81"/>
      <c r="M40" s="81"/>
      <c r="N40" s="82"/>
      <c r="O40" s="100"/>
      <c r="P40" s="83"/>
      <c r="Q40" s="85"/>
      <c r="R40" s="85"/>
      <c r="S40" s="5"/>
      <c r="T40" s="8"/>
    </row>
    <row r="41" spans="1:25" ht="14.25" customHeight="1">
      <c r="A41" s="101"/>
      <c r="B41" s="16" t="s">
        <v>19</v>
      </c>
      <c r="C41" s="102" t="s">
        <v>34</v>
      </c>
      <c r="D41" s="5"/>
      <c r="E41" s="5"/>
      <c r="F41" s="80"/>
      <c r="G41" s="16"/>
      <c r="H41" s="103"/>
      <c r="I41" s="19"/>
      <c r="J41" s="19"/>
      <c r="K41" s="81"/>
      <c r="L41" s="81"/>
      <c r="M41" s="81"/>
      <c r="N41" s="82"/>
      <c r="O41" s="100"/>
      <c r="P41" s="83"/>
      <c r="Q41" s="85"/>
      <c r="R41" s="85"/>
      <c r="S41" s="5"/>
      <c r="T41" s="8"/>
    </row>
    <row r="42" spans="1:25" ht="14.25" customHeight="1">
      <c r="A42" s="101"/>
      <c r="B42" s="16" t="s">
        <v>27</v>
      </c>
      <c r="C42" s="102" t="s">
        <v>31</v>
      </c>
      <c r="D42" s="5"/>
      <c r="E42" s="5"/>
      <c r="F42" s="80"/>
      <c r="G42" s="16"/>
      <c r="H42" s="104"/>
      <c r="I42" s="19"/>
      <c r="J42" s="19"/>
      <c r="K42" s="81"/>
      <c r="L42" s="81"/>
      <c r="M42" s="82"/>
      <c r="N42" s="82"/>
      <c r="O42" s="81"/>
      <c r="P42" s="83"/>
      <c r="Q42" s="105"/>
      <c r="R42" s="105"/>
      <c r="S42" s="5"/>
      <c r="T42" s="8"/>
    </row>
    <row r="43" spans="1:25" ht="14.25" customHeight="1">
      <c r="A43" s="101"/>
      <c r="B43" s="16" t="s">
        <v>17</v>
      </c>
      <c r="C43" s="102" t="s">
        <v>20</v>
      </c>
      <c r="D43" s="5"/>
      <c r="E43" s="5"/>
      <c r="F43" s="80"/>
      <c r="G43" s="16"/>
      <c r="H43" s="104"/>
      <c r="I43" s="19"/>
      <c r="J43" s="19"/>
      <c r="K43" s="81"/>
      <c r="L43" s="81"/>
      <c r="M43" s="82"/>
      <c r="N43" s="82"/>
      <c r="O43" s="81"/>
      <c r="P43" s="83"/>
      <c r="Q43" s="105"/>
      <c r="R43" s="105"/>
      <c r="S43" s="5"/>
      <c r="T43" s="8"/>
    </row>
    <row r="44" spans="1:25" ht="14.25" customHeight="1">
      <c r="A44" s="101"/>
      <c r="B44" s="16"/>
      <c r="C44" s="102"/>
      <c r="D44" s="5"/>
      <c r="E44" s="5"/>
      <c r="F44" s="80"/>
      <c r="G44" s="5"/>
      <c r="H44" s="5"/>
      <c r="I44" s="5"/>
      <c r="J44" s="5"/>
      <c r="K44" s="5"/>
      <c r="L44" s="81"/>
      <c r="M44" s="5"/>
      <c r="N44" s="5"/>
      <c r="O44" s="106"/>
      <c r="P44" s="107"/>
      <c r="Q44" s="108"/>
      <c r="R44" s="109"/>
      <c r="S44" s="11"/>
      <c r="T44" s="110"/>
      <c r="U44" s="111"/>
      <c r="V44" s="111"/>
      <c r="W44" s="111"/>
      <c r="X44" s="111"/>
      <c r="Y44" s="112">
        <v>21081.599999999999</v>
      </c>
    </row>
    <row r="45" spans="1:25" ht="14.25" customHeight="1">
      <c r="A45" s="101"/>
      <c r="B45" s="16"/>
      <c r="C45" s="102"/>
      <c r="D45" s="5"/>
      <c r="E45" s="5"/>
      <c r="F45" s="188" t="s">
        <v>33</v>
      </c>
      <c r="G45" s="189"/>
      <c r="H45" s="189"/>
      <c r="I45" s="189"/>
      <c r="J45" s="189"/>
      <c r="K45" s="189"/>
      <c r="L45" s="189"/>
      <c r="M45" s="190"/>
      <c r="N45" s="81"/>
      <c r="O45" s="82"/>
      <c r="P45" s="11"/>
      <c r="Q45" s="113"/>
      <c r="R45" s="109"/>
      <c r="S45" s="11"/>
      <c r="T45" s="114"/>
      <c r="U45" s="111"/>
      <c r="V45" s="111"/>
      <c r="W45" s="111"/>
      <c r="X45" s="111"/>
      <c r="Y45" s="112">
        <v>537.6</v>
      </c>
    </row>
    <row r="46" spans="1:25" ht="14.25" customHeight="1">
      <c r="A46" s="101"/>
      <c r="B46" s="16"/>
      <c r="C46" s="102"/>
      <c r="D46" s="115"/>
      <c r="E46" s="5"/>
      <c r="F46" s="179">
        <v>3</v>
      </c>
      <c r="G46" s="186" t="s">
        <v>18</v>
      </c>
      <c r="H46" s="180">
        <f>$A$6/SUM(M11:M12)</f>
        <v>8.8235294117647065</v>
      </c>
      <c r="I46" s="186"/>
      <c r="J46" s="57"/>
      <c r="K46" s="181">
        <v>50</v>
      </c>
      <c r="L46" s="186" t="s">
        <v>18</v>
      </c>
      <c r="M46" s="182">
        <f>$A$6/SUM(M22:M26)</f>
        <v>209.79020979020979</v>
      </c>
      <c r="N46" s="16"/>
      <c r="O46" s="82"/>
      <c r="P46" s="9"/>
      <c r="Q46" s="120"/>
      <c r="R46" s="109"/>
      <c r="S46" s="11"/>
      <c r="T46" s="114"/>
      <c r="U46" s="111"/>
      <c r="V46" s="111"/>
      <c r="W46" s="111"/>
      <c r="X46" s="111"/>
      <c r="Y46" s="112">
        <v>562</v>
      </c>
    </row>
    <row r="47" spans="1:25" ht="14.25" customHeight="1">
      <c r="A47" s="101"/>
      <c r="B47" s="16"/>
      <c r="C47" s="102"/>
      <c r="D47" s="5"/>
      <c r="E47" s="5"/>
      <c r="F47" s="116">
        <v>5</v>
      </c>
      <c r="G47" s="19" t="s">
        <v>18</v>
      </c>
      <c r="H47" s="117">
        <f>$A$6/SUM(M13:M14)</f>
        <v>16.666666666666668</v>
      </c>
      <c r="I47" s="19"/>
      <c r="J47" s="81"/>
      <c r="K47" s="118">
        <v>100</v>
      </c>
      <c r="L47" s="19" t="s">
        <v>18</v>
      </c>
      <c r="M47" s="119">
        <f>$A$6/SUM(M27:M29)</f>
        <v>967.74193548387098</v>
      </c>
      <c r="N47" s="118"/>
      <c r="O47" s="5"/>
      <c r="P47" s="9"/>
      <c r="Q47" s="120"/>
      <c r="R47" s="109"/>
      <c r="S47" s="11"/>
      <c r="T47" s="114"/>
      <c r="U47" s="111"/>
      <c r="V47" s="111"/>
      <c r="W47" s="111"/>
      <c r="X47" s="111"/>
      <c r="Y47" s="112">
        <v>22181.200000000001</v>
      </c>
    </row>
    <row r="48" spans="1:25" ht="14.25" customHeight="1">
      <c r="A48" s="101"/>
      <c r="B48" s="16"/>
      <c r="C48" s="102"/>
      <c r="D48" s="5"/>
      <c r="E48" s="5"/>
      <c r="F48" s="116">
        <v>6</v>
      </c>
      <c r="G48" s="19" t="s">
        <v>18</v>
      </c>
      <c r="H48" s="117">
        <f>$A$6/SUM(M15:M15)</f>
        <v>75</v>
      </c>
      <c r="I48" s="19"/>
      <c r="J48" s="81"/>
      <c r="K48" s="118">
        <v>1000</v>
      </c>
      <c r="L48" s="19" t="s">
        <v>18</v>
      </c>
      <c r="M48" s="119">
        <f>$A$6/SUM(M30)</f>
        <v>30000</v>
      </c>
      <c r="N48" s="82"/>
      <c r="O48" s="118"/>
      <c r="P48" s="81"/>
      <c r="Q48" s="121"/>
      <c r="R48" s="105"/>
      <c r="S48" s="5"/>
      <c r="T48" s="8"/>
    </row>
    <row r="49" spans="1:27" ht="14.25" customHeight="1">
      <c r="A49" s="101"/>
      <c r="B49" s="16"/>
      <c r="C49" s="102"/>
      <c r="D49" s="5"/>
      <c r="E49" s="5"/>
      <c r="F49" s="116">
        <v>10</v>
      </c>
      <c r="G49" s="19" t="s">
        <v>18</v>
      </c>
      <c r="H49" s="117">
        <f>$A$6/SUM(M16:M18)</f>
        <v>37.5</v>
      </c>
      <c r="I49" s="19"/>
      <c r="J49" s="81"/>
      <c r="K49" s="118">
        <v>15000</v>
      </c>
      <c r="L49" s="19" t="s">
        <v>18</v>
      </c>
      <c r="M49" s="119">
        <f>$A$6/SUM(M31)</f>
        <v>160000</v>
      </c>
      <c r="N49" s="82"/>
      <c r="O49" s="118"/>
      <c r="P49" s="81"/>
      <c r="Q49" s="121"/>
      <c r="R49" s="105"/>
      <c r="S49" s="5"/>
      <c r="T49" s="8"/>
    </row>
    <row r="50" spans="1:27" ht="14.25" customHeight="1">
      <c r="A50" s="101"/>
      <c r="B50" s="16"/>
      <c r="C50" s="102"/>
      <c r="D50" s="5"/>
      <c r="E50" s="5"/>
      <c r="F50" s="183">
        <v>20</v>
      </c>
      <c r="G50" s="122" t="s">
        <v>18</v>
      </c>
      <c r="H50" s="184">
        <f>$A$6/SUM(M19:M21)</f>
        <v>33.333333333333336</v>
      </c>
      <c r="I50" s="122"/>
      <c r="J50" s="123"/>
      <c r="K50" s="26"/>
      <c r="L50" s="26"/>
      <c r="M50" s="187"/>
      <c r="N50" s="82"/>
      <c r="O50" s="81"/>
      <c r="P50" s="83"/>
      <c r="Q50" s="105"/>
      <c r="R50" s="105"/>
      <c r="S50" s="5"/>
      <c r="T50" s="8"/>
    </row>
    <row r="51" spans="1:27" ht="14.25" customHeight="1">
      <c r="A51" s="101"/>
      <c r="B51" s="16"/>
      <c r="C51" s="102"/>
      <c r="D51" s="5"/>
      <c r="E51" s="5"/>
      <c r="F51" s="124"/>
      <c r="G51" s="5"/>
      <c r="H51" s="5"/>
      <c r="I51" s="19"/>
      <c r="J51" s="81"/>
      <c r="K51" s="5"/>
      <c r="L51" s="5"/>
      <c r="M51" s="5"/>
      <c r="N51" s="82"/>
      <c r="O51" s="81"/>
      <c r="P51" s="83"/>
      <c r="Q51" s="105"/>
      <c r="R51" s="105"/>
      <c r="S51" s="5"/>
      <c r="T51" s="8"/>
    </row>
    <row r="52" spans="1:27" ht="14.25" customHeight="1">
      <c r="A52" s="13"/>
      <c r="B52" s="5"/>
      <c r="C52" s="3"/>
      <c r="D52" s="5"/>
      <c r="E52" s="5"/>
      <c r="F52" s="5"/>
      <c r="G52" s="125"/>
      <c r="H52" s="5"/>
      <c r="I52" s="5"/>
      <c r="J52" s="5"/>
      <c r="K52" s="5"/>
      <c r="L52" s="125"/>
      <c r="M52" s="5"/>
      <c r="N52" s="5"/>
      <c r="O52" s="5"/>
      <c r="P52" s="125"/>
      <c r="Q52" s="5"/>
      <c r="R52" s="5"/>
      <c r="S52" s="5"/>
      <c r="T52" s="8"/>
      <c r="AA52" s="80"/>
    </row>
    <row r="53" spans="1:27" s="5" customFormat="1" ht="14.25" customHeight="1">
      <c r="A53" s="126" t="s">
        <v>40</v>
      </c>
      <c r="B53" s="129" t="s">
        <v>41</v>
      </c>
      <c r="C53" s="127"/>
      <c r="D53" s="128" t="s">
        <v>8</v>
      </c>
      <c r="E53" s="129"/>
      <c r="F53" s="129"/>
      <c r="G53" s="128" t="s">
        <v>21</v>
      </c>
      <c r="H53" s="129"/>
      <c r="I53" s="129"/>
      <c r="J53" s="129"/>
      <c r="K53" s="129"/>
      <c r="L53" s="128" t="s">
        <v>22</v>
      </c>
      <c r="M53" s="129"/>
      <c r="N53" s="129"/>
      <c r="O53" s="129"/>
      <c r="P53" s="128" t="s">
        <v>23</v>
      </c>
      <c r="Q53" s="129"/>
      <c r="R53" s="129"/>
      <c r="S53" s="128" t="s">
        <v>24</v>
      </c>
      <c r="T53" s="130"/>
      <c r="U53" s="46"/>
      <c r="V53" s="38"/>
      <c r="W53" s="45"/>
      <c r="X53" s="46"/>
      <c r="Y53" s="46"/>
      <c r="AA53" s="80"/>
    </row>
    <row r="54" spans="1:27" ht="12.75" customHeight="1">
      <c r="A54" s="32">
        <f t="shared" ref="A54:B57" si="6">A11</f>
        <v>3</v>
      </c>
      <c r="B54" s="149">
        <f t="shared" si="6"/>
        <v>0</v>
      </c>
      <c r="C54" s="33"/>
      <c r="D54" s="34">
        <f>D11</f>
        <v>3</v>
      </c>
      <c r="E54" s="46"/>
      <c r="F54" s="39">
        <v>3</v>
      </c>
      <c r="G54" s="38" t="s">
        <v>18</v>
      </c>
      <c r="H54" s="35">
        <f t="shared" ref="H54:H64" si="7">F54*D54</f>
        <v>9</v>
      </c>
      <c r="I54" s="46"/>
      <c r="J54" s="46"/>
      <c r="K54" s="39">
        <v>2</v>
      </c>
      <c r="L54" s="38" t="s">
        <v>18</v>
      </c>
      <c r="M54" s="35">
        <f t="shared" ref="M54:M64" si="8">K54*D54</f>
        <v>6</v>
      </c>
      <c r="N54" s="46"/>
      <c r="O54" s="39">
        <v>5</v>
      </c>
      <c r="P54" s="38" t="s">
        <v>18</v>
      </c>
      <c r="Q54" s="35">
        <f t="shared" ref="Q54:Q64" si="9">O54*D54</f>
        <v>15</v>
      </c>
      <c r="R54" s="39">
        <v>6</v>
      </c>
      <c r="S54" s="38" t="s">
        <v>18</v>
      </c>
      <c r="T54" s="131">
        <f t="shared" ref="T54:T64" si="10">R54*D54</f>
        <v>18</v>
      </c>
      <c r="U54" s="132">
        <f t="shared" ref="U54:U64" si="11">(F54+K54+O54+R54)*($K$9/$H$9*$M$9)/4</f>
        <v>25600</v>
      </c>
      <c r="V54" s="132">
        <f>M11</f>
        <v>25600</v>
      </c>
      <c r="W54" s="133"/>
      <c r="X54" s="134">
        <f>U54-V54</f>
        <v>0</v>
      </c>
      <c r="Y54" s="135"/>
      <c r="AA54" s="80"/>
    </row>
    <row r="55" spans="1:27" ht="12.75" customHeight="1">
      <c r="A55" s="32">
        <f t="shared" si="6"/>
        <v>0</v>
      </c>
      <c r="B55" s="149" t="str">
        <f t="shared" si="6"/>
        <v>$3 (Orange)</v>
      </c>
      <c r="C55" s="33"/>
      <c r="D55" s="34">
        <f>D12</f>
        <v>3</v>
      </c>
      <c r="E55" s="46"/>
      <c r="F55" s="39">
        <v>3</v>
      </c>
      <c r="G55" s="38" t="s">
        <v>18</v>
      </c>
      <c r="H55" s="35">
        <f t="shared" si="7"/>
        <v>9</v>
      </c>
      <c r="I55" s="46"/>
      <c r="J55" s="46"/>
      <c r="K55" s="39">
        <v>4</v>
      </c>
      <c r="L55" s="38" t="s">
        <v>18</v>
      </c>
      <c r="M55" s="35">
        <f t="shared" si="8"/>
        <v>12</v>
      </c>
      <c r="N55" s="46"/>
      <c r="O55" s="39">
        <v>6</v>
      </c>
      <c r="P55" s="38" t="s">
        <v>18</v>
      </c>
      <c r="Q55" s="35">
        <f t="shared" si="9"/>
        <v>18</v>
      </c>
      <c r="R55" s="39">
        <v>5</v>
      </c>
      <c r="S55" s="38" t="s">
        <v>18</v>
      </c>
      <c r="T55" s="131">
        <f t="shared" si="10"/>
        <v>15</v>
      </c>
      <c r="U55" s="132">
        <f t="shared" si="11"/>
        <v>28800</v>
      </c>
      <c r="V55" s="132">
        <f>M12</f>
        <v>28800</v>
      </c>
      <c r="W55" s="133"/>
      <c r="X55" s="134">
        <f t="shared" ref="X55:X64" si="12">U55-V55</f>
        <v>0</v>
      </c>
      <c r="Y55" s="135"/>
      <c r="AA55" s="80"/>
    </row>
    <row r="56" spans="1:27" ht="12.75" customHeight="1">
      <c r="A56" s="32">
        <f t="shared" si="6"/>
        <v>5</v>
      </c>
      <c r="B56" s="149">
        <f t="shared" si="6"/>
        <v>0</v>
      </c>
      <c r="C56" s="33"/>
      <c r="D56" s="34">
        <f>D13</f>
        <v>5</v>
      </c>
      <c r="E56" s="46"/>
      <c r="F56" s="39">
        <v>2</v>
      </c>
      <c r="G56" s="38" t="s">
        <v>18</v>
      </c>
      <c r="H56" s="35">
        <f t="shared" si="7"/>
        <v>10</v>
      </c>
      <c r="I56" s="46"/>
      <c r="J56" s="46"/>
      <c r="K56" s="39">
        <v>2</v>
      </c>
      <c r="L56" s="38" t="s">
        <v>18</v>
      </c>
      <c r="M56" s="35">
        <f t="shared" si="8"/>
        <v>10</v>
      </c>
      <c r="N56" s="46"/>
      <c r="O56" s="39">
        <v>1</v>
      </c>
      <c r="P56" s="38" t="s">
        <v>18</v>
      </c>
      <c r="Q56" s="35">
        <f t="shared" si="9"/>
        <v>5</v>
      </c>
      <c r="R56" s="39">
        <v>1</v>
      </c>
      <c r="S56" s="38" t="s">
        <v>18</v>
      </c>
      <c r="T56" s="131">
        <f t="shared" si="10"/>
        <v>5</v>
      </c>
      <c r="U56" s="132">
        <f t="shared" si="11"/>
        <v>9600</v>
      </c>
      <c r="V56" s="132">
        <f>M13</f>
        <v>9600</v>
      </c>
      <c r="W56" s="133"/>
      <c r="X56" s="134">
        <f t="shared" si="12"/>
        <v>0</v>
      </c>
      <c r="Y56" s="135"/>
      <c r="AA56" s="80"/>
    </row>
    <row r="57" spans="1:27" ht="12.75" customHeight="1">
      <c r="A57" s="32">
        <f t="shared" si="6"/>
        <v>0</v>
      </c>
      <c r="B57" s="149" t="str">
        <f t="shared" si="6"/>
        <v>$5 (Pretzel)</v>
      </c>
      <c r="C57" s="33"/>
      <c r="D57" s="34">
        <f>D14</f>
        <v>5</v>
      </c>
      <c r="E57" s="46"/>
      <c r="F57" s="39">
        <v>5</v>
      </c>
      <c r="G57" s="38" t="s">
        <v>18</v>
      </c>
      <c r="H57" s="35">
        <f t="shared" si="7"/>
        <v>25</v>
      </c>
      <c r="I57" s="46"/>
      <c r="J57" s="46"/>
      <c r="K57" s="39">
        <v>3</v>
      </c>
      <c r="L57" s="38" t="s">
        <v>18</v>
      </c>
      <c r="M57" s="35">
        <f t="shared" si="8"/>
        <v>15</v>
      </c>
      <c r="N57" s="46"/>
      <c r="O57" s="39">
        <v>3</v>
      </c>
      <c r="P57" s="38" t="s">
        <v>18</v>
      </c>
      <c r="Q57" s="35">
        <f t="shared" si="9"/>
        <v>15</v>
      </c>
      <c r="R57" s="39">
        <v>1</v>
      </c>
      <c r="S57" s="38" t="s">
        <v>18</v>
      </c>
      <c r="T57" s="131">
        <f t="shared" si="10"/>
        <v>5</v>
      </c>
      <c r="U57" s="132">
        <f t="shared" si="11"/>
        <v>19200</v>
      </c>
      <c r="V57" s="132">
        <f>M14</f>
        <v>19200</v>
      </c>
      <c r="W57" s="133"/>
      <c r="X57" s="134">
        <f t="shared" si="12"/>
        <v>0</v>
      </c>
      <c r="Y57" s="135"/>
      <c r="AA57" s="80"/>
    </row>
    <row r="58" spans="1:27" ht="12.75" customHeight="1">
      <c r="A58" s="32">
        <f t="shared" ref="A58:B64" si="13">A15</f>
        <v>3</v>
      </c>
      <c r="B58" s="149" t="str">
        <f t="shared" si="13"/>
        <v>$3 (Orange)</v>
      </c>
      <c r="C58" s="33"/>
      <c r="D58" s="34">
        <f t="shared" ref="D58:D64" si="14">D15</f>
        <v>6</v>
      </c>
      <c r="E58" s="46"/>
      <c r="F58" s="39">
        <v>1</v>
      </c>
      <c r="G58" s="38" t="s">
        <v>18</v>
      </c>
      <c r="H58" s="35">
        <f t="shared" si="7"/>
        <v>6</v>
      </c>
      <c r="I58" s="46"/>
      <c r="J58" s="46"/>
      <c r="K58" s="39">
        <v>1</v>
      </c>
      <c r="L58" s="38" t="s">
        <v>18</v>
      </c>
      <c r="M58" s="35">
        <f t="shared" si="8"/>
        <v>6</v>
      </c>
      <c r="N58" s="46"/>
      <c r="O58" s="39">
        <v>1</v>
      </c>
      <c r="P58" s="38" t="s">
        <v>18</v>
      </c>
      <c r="Q58" s="35">
        <f t="shared" si="9"/>
        <v>6</v>
      </c>
      <c r="R58" s="39">
        <v>1</v>
      </c>
      <c r="S58" s="38" t="s">
        <v>18</v>
      </c>
      <c r="T58" s="131">
        <f t="shared" si="10"/>
        <v>6</v>
      </c>
      <c r="U58" s="132">
        <f t="shared" si="11"/>
        <v>6400</v>
      </c>
      <c r="V58" s="132">
        <f t="shared" ref="V58:V64" si="15">M15</f>
        <v>6400</v>
      </c>
      <c r="W58" s="133"/>
      <c r="X58" s="134">
        <f t="shared" si="12"/>
        <v>0</v>
      </c>
      <c r="Y58" s="135"/>
    </row>
    <row r="59" spans="1:27" ht="14.25" customHeight="1">
      <c r="A59" s="32">
        <f t="shared" si="13"/>
        <v>10</v>
      </c>
      <c r="B59" s="149">
        <f t="shared" si="13"/>
        <v>0</v>
      </c>
      <c r="C59" s="33"/>
      <c r="D59" s="34">
        <f t="shared" si="14"/>
        <v>10</v>
      </c>
      <c r="E59" s="46"/>
      <c r="F59" s="5">
        <v>0</v>
      </c>
      <c r="G59" s="38" t="s">
        <v>18</v>
      </c>
      <c r="H59" s="35">
        <f t="shared" si="7"/>
        <v>0</v>
      </c>
      <c r="I59" s="5"/>
      <c r="J59" s="5"/>
      <c r="K59" s="5">
        <v>1</v>
      </c>
      <c r="L59" s="38" t="s">
        <v>18</v>
      </c>
      <c r="M59" s="35">
        <f t="shared" si="8"/>
        <v>10</v>
      </c>
      <c r="N59" s="5"/>
      <c r="O59" s="5">
        <v>1</v>
      </c>
      <c r="P59" s="38" t="s">
        <v>18</v>
      </c>
      <c r="Q59" s="35">
        <f t="shared" si="9"/>
        <v>10</v>
      </c>
      <c r="R59" s="5">
        <v>0</v>
      </c>
      <c r="S59" s="38" t="s">
        <v>18</v>
      </c>
      <c r="T59" s="131">
        <f t="shared" si="10"/>
        <v>0</v>
      </c>
      <c r="U59" s="132">
        <f t="shared" si="11"/>
        <v>3200</v>
      </c>
      <c r="V59" s="132">
        <f t="shared" si="15"/>
        <v>3200</v>
      </c>
      <c r="W59" s="135"/>
      <c r="X59" s="134">
        <f t="shared" si="12"/>
        <v>0</v>
      </c>
      <c r="Y59" s="135"/>
    </row>
    <row r="60" spans="1:27" ht="14.25" customHeight="1">
      <c r="A60" s="32">
        <f t="shared" si="13"/>
        <v>0</v>
      </c>
      <c r="B60" s="149" t="str">
        <f t="shared" si="13"/>
        <v>$10 (Pear)</v>
      </c>
      <c r="C60" s="33"/>
      <c r="D60" s="34">
        <f t="shared" si="14"/>
        <v>10</v>
      </c>
      <c r="E60" s="46"/>
      <c r="F60" s="5">
        <v>0</v>
      </c>
      <c r="G60" s="38" t="s">
        <v>18</v>
      </c>
      <c r="H60" s="35">
        <f t="shared" si="7"/>
        <v>0</v>
      </c>
      <c r="I60" s="5"/>
      <c r="J60" s="5"/>
      <c r="K60" s="5">
        <v>1</v>
      </c>
      <c r="L60" s="38" t="s">
        <v>18</v>
      </c>
      <c r="M60" s="35">
        <f t="shared" si="8"/>
        <v>10</v>
      </c>
      <c r="N60" s="5"/>
      <c r="O60" s="5">
        <v>0</v>
      </c>
      <c r="P60" s="38" t="s">
        <v>18</v>
      </c>
      <c r="Q60" s="35">
        <f t="shared" si="9"/>
        <v>0</v>
      </c>
      <c r="R60" s="5">
        <v>1</v>
      </c>
      <c r="S60" s="38" t="s">
        <v>18</v>
      </c>
      <c r="T60" s="131">
        <f t="shared" si="10"/>
        <v>10</v>
      </c>
      <c r="U60" s="132">
        <f t="shared" si="11"/>
        <v>3200</v>
      </c>
      <c r="V60" s="132">
        <f t="shared" si="15"/>
        <v>3200</v>
      </c>
      <c r="W60" s="135"/>
      <c r="X60" s="134">
        <f t="shared" si="12"/>
        <v>0</v>
      </c>
      <c r="Y60" s="135"/>
    </row>
    <row r="61" spans="1:27" ht="14.25" customHeight="1">
      <c r="A61" s="32">
        <f t="shared" si="13"/>
        <v>5</v>
      </c>
      <c r="B61" s="149" t="str">
        <f t="shared" si="13"/>
        <v>$5 (Pretzel)</v>
      </c>
      <c r="C61" s="33"/>
      <c r="D61" s="34">
        <f t="shared" si="14"/>
        <v>10</v>
      </c>
      <c r="E61" s="46"/>
      <c r="F61" s="5">
        <v>0</v>
      </c>
      <c r="G61" s="38" t="s">
        <v>18</v>
      </c>
      <c r="H61" s="35">
        <f t="shared" si="7"/>
        <v>0</v>
      </c>
      <c r="I61" s="5"/>
      <c r="J61" s="5"/>
      <c r="K61" s="5">
        <v>1</v>
      </c>
      <c r="L61" s="38" t="s">
        <v>18</v>
      </c>
      <c r="M61" s="35">
        <f t="shared" si="8"/>
        <v>10</v>
      </c>
      <c r="N61" s="5"/>
      <c r="O61" s="5">
        <v>1</v>
      </c>
      <c r="P61" s="38" t="s">
        <v>18</v>
      </c>
      <c r="Q61" s="35">
        <f t="shared" si="9"/>
        <v>10</v>
      </c>
      <c r="R61" s="5">
        <v>2</v>
      </c>
      <c r="S61" s="38" t="s">
        <v>18</v>
      </c>
      <c r="T61" s="131">
        <f t="shared" si="10"/>
        <v>20</v>
      </c>
      <c r="U61" s="132">
        <f t="shared" si="11"/>
        <v>6400</v>
      </c>
      <c r="V61" s="132">
        <f t="shared" si="15"/>
        <v>6400</v>
      </c>
      <c r="W61" s="135"/>
      <c r="X61" s="134">
        <f t="shared" si="12"/>
        <v>0</v>
      </c>
      <c r="Y61" s="135"/>
    </row>
    <row r="62" spans="1:27" ht="14.25" customHeight="1">
      <c r="A62" s="32">
        <f t="shared" si="13"/>
        <v>20</v>
      </c>
      <c r="B62" s="149">
        <f t="shared" si="13"/>
        <v>0</v>
      </c>
      <c r="C62" s="33"/>
      <c r="D62" s="34">
        <f t="shared" si="14"/>
        <v>20</v>
      </c>
      <c r="E62" s="46"/>
      <c r="F62" s="5">
        <v>1</v>
      </c>
      <c r="G62" s="38" t="s">
        <v>18</v>
      </c>
      <c r="H62" s="35">
        <f t="shared" si="7"/>
        <v>20</v>
      </c>
      <c r="I62" s="5"/>
      <c r="J62" s="5"/>
      <c r="K62" s="5">
        <v>0</v>
      </c>
      <c r="L62" s="38" t="s">
        <v>18</v>
      </c>
      <c r="M62" s="35">
        <f t="shared" si="8"/>
        <v>0</v>
      </c>
      <c r="N62" s="5"/>
      <c r="O62" s="5">
        <v>1</v>
      </c>
      <c r="P62" s="38" t="s">
        <v>18</v>
      </c>
      <c r="Q62" s="35">
        <f t="shared" si="9"/>
        <v>20</v>
      </c>
      <c r="R62" s="5">
        <v>1</v>
      </c>
      <c r="S62" s="38" t="s">
        <v>18</v>
      </c>
      <c r="T62" s="131">
        <f t="shared" si="10"/>
        <v>20</v>
      </c>
      <c r="U62" s="132">
        <f t="shared" si="11"/>
        <v>4800</v>
      </c>
      <c r="V62" s="132">
        <f t="shared" si="15"/>
        <v>4800</v>
      </c>
      <c r="W62" s="135"/>
      <c r="X62" s="134">
        <f t="shared" si="12"/>
        <v>0</v>
      </c>
      <c r="Y62" s="135"/>
    </row>
    <row r="63" spans="1:27" ht="14.25" customHeight="1">
      <c r="A63" s="32">
        <f t="shared" si="13"/>
        <v>0</v>
      </c>
      <c r="B63" s="149" t="str">
        <f t="shared" si="13"/>
        <v>$20 (Banana)</v>
      </c>
      <c r="C63" s="33"/>
      <c r="D63" s="34">
        <f t="shared" si="14"/>
        <v>20</v>
      </c>
      <c r="E63" s="46"/>
      <c r="F63" s="5">
        <v>1</v>
      </c>
      <c r="G63" s="38" t="s">
        <v>18</v>
      </c>
      <c r="H63" s="35">
        <f t="shared" si="7"/>
        <v>20</v>
      </c>
      <c r="I63" s="5"/>
      <c r="J63" s="5"/>
      <c r="K63" s="5">
        <v>1</v>
      </c>
      <c r="L63" s="38" t="s">
        <v>18</v>
      </c>
      <c r="M63" s="35">
        <f t="shared" si="8"/>
        <v>20</v>
      </c>
      <c r="N63" s="5"/>
      <c r="O63" s="5">
        <v>0</v>
      </c>
      <c r="P63" s="38" t="s">
        <v>18</v>
      </c>
      <c r="Q63" s="35">
        <f t="shared" si="9"/>
        <v>0</v>
      </c>
      <c r="R63" s="5">
        <v>1</v>
      </c>
      <c r="S63" s="38" t="s">
        <v>18</v>
      </c>
      <c r="T63" s="131">
        <f t="shared" si="10"/>
        <v>20</v>
      </c>
      <c r="U63" s="132">
        <f t="shared" si="11"/>
        <v>4800</v>
      </c>
      <c r="V63" s="132">
        <f t="shared" si="15"/>
        <v>4800</v>
      </c>
      <c r="W63" s="135"/>
      <c r="X63" s="134">
        <f t="shared" si="12"/>
        <v>0</v>
      </c>
      <c r="Y63" s="135"/>
    </row>
    <row r="64" spans="1:27" ht="14.25" customHeight="1">
      <c r="A64" s="32">
        <f t="shared" si="13"/>
        <v>10</v>
      </c>
      <c r="B64" s="149" t="str">
        <f t="shared" si="13"/>
        <v>$10 (Pear)</v>
      </c>
      <c r="C64" s="33"/>
      <c r="D64" s="34">
        <f t="shared" si="14"/>
        <v>20</v>
      </c>
      <c r="E64" s="46"/>
      <c r="F64" s="5">
        <v>1</v>
      </c>
      <c r="G64" s="38" t="s">
        <v>18</v>
      </c>
      <c r="H64" s="35">
        <f t="shared" si="7"/>
        <v>20</v>
      </c>
      <c r="I64" s="5"/>
      <c r="J64" s="5"/>
      <c r="K64" s="5">
        <v>1</v>
      </c>
      <c r="L64" s="38" t="s">
        <v>18</v>
      </c>
      <c r="M64" s="35">
        <f t="shared" si="8"/>
        <v>20</v>
      </c>
      <c r="N64" s="5"/>
      <c r="O64" s="5">
        <v>1</v>
      </c>
      <c r="P64" s="38" t="s">
        <v>18</v>
      </c>
      <c r="Q64" s="35">
        <f t="shared" si="9"/>
        <v>20</v>
      </c>
      <c r="R64" s="5">
        <v>0</v>
      </c>
      <c r="S64" s="38" t="s">
        <v>18</v>
      </c>
      <c r="T64" s="131">
        <f t="shared" si="10"/>
        <v>0</v>
      </c>
      <c r="U64" s="132">
        <f t="shared" si="11"/>
        <v>4800</v>
      </c>
      <c r="V64" s="132">
        <f t="shared" si="15"/>
        <v>4800</v>
      </c>
      <c r="W64" s="135"/>
      <c r="X64" s="134">
        <f t="shared" si="12"/>
        <v>0</v>
      </c>
      <c r="Y64" s="135"/>
    </row>
    <row r="65" spans="1:21" ht="14.25" customHeight="1">
      <c r="A65" s="142" t="s">
        <v>37</v>
      </c>
      <c r="B65" s="152"/>
      <c r="C65" s="51"/>
      <c r="D65" s="143" t="str">
        <f>D32</f>
        <v>SUBTOTAL</v>
      </c>
      <c r="E65" s="53"/>
      <c r="F65" s="144">
        <f>SUM(F54:F64)</f>
        <v>17</v>
      </c>
      <c r="G65" s="145"/>
      <c r="H65" s="146">
        <f>SUM(H54:H64)</f>
        <v>119</v>
      </c>
      <c r="I65" s="147"/>
      <c r="J65" s="147"/>
      <c r="K65" s="144">
        <f>SUM(K54:K64)</f>
        <v>17</v>
      </c>
      <c r="L65" s="145"/>
      <c r="M65" s="146">
        <f>SUM(M54:M64)</f>
        <v>119</v>
      </c>
      <c r="N65" s="147"/>
      <c r="O65" s="144">
        <f>SUM(O54:O64)</f>
        <v>20</v>
      </c>
      <c r="P65" s="145"/>
      <c r="Q65" s="146">
        <f>SUM(Q54:Q64)</f>
        <v>119</v>
      </c>
      <c r="R65" s="144">
        <f>SUM(R54:R64)</f>
        <v>19</v>
      </c>
      <c r="S65" s="145"/>
      <c r="T65" s="148">
        <f>SUM(T54:T64)</f>
        <v>119</v>
      </c>
    </row>
    <row r="66" spans="1:21" ht="14.25" customHeight="1">
      <c r="A66" s="13"/>
      <c r="B66" s="5"/>
      <c r="C66" s="3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8"/>
    </row>
    <row r="67" spans="1:21" ht="14.25" customHeight="1">
      <c r="A67" s="13"/>
      <c r="B67" s="5"/>
      <c r="C67" s="3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8"/>
      <c r="U67" s="136">
        <f>(H65+M65+Q65+T65)/4</f>
        <v>119</v>
      </c>
    </row>
    <row r="68" spans="1:21" ht="14.25" customHeight="1" thickBot="1">
      <c r="A68" s="137"/>
      <c r="B68" s="139"/>
      <c r="C68" s="138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40"/>
    </row>
  </sheetData>
  <mergeCells count="5">
    <mergeCell ref="F45:M45"/>
    <mergeCell ref="A1:T1"/>
    <mergeCell ref="A2:T2"/>
    <mergeCell ref="A3:T3"/>
    <mergeCell ref="A4:T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1432</vt:lpstr>
      <vt:lpstr>'1432'!Print_Area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2015-08-20T12:59:51Z</cp:lastPrinted>
  <dcterms:created xsi:type="dcterms:W3CDTF">1998-07-22T12:50:39Z</dcterms:created>
  <dcterms:modified xsi:type="dcterms:W3CDTF">2017-10-13T13:47:30Z</dcterms:modified>
</cp:coreProperties>
</file>