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4000" windowHeight="9675" tabRatio="601"/>
  </bookViews>
  <sheets>
    <sheet name="1385" sheetId="1" r:id="rId1"/>
  </sheets>
  <definedNames>
    <definedName name="_xlnm.Print_Area" localSheetId="0">'1385'!$A$1:$R$32</definedName>
  </definedNames>
  <calcPr calcId="171027"/>
</workbook>
</file>

<file path=xl/calcChain.xml><?xml version="1.0" encoding="utf-8"?>
<calcChain xmlns="http://schemas.openxmlformats.org/spreadsheetml/2006/main">
  <c r="X40" i="1" l="1"/>
  <c r="X41" i="1"/>
  <c r="X42" i="1"/>
  <c r="X43" i="1"/>
  <c r="X44" i="1"/>
  <c r="X45" i="1"/>
  <c r="X46" i="1"/>
  <c r="X47" i="1"/>
  <c r="X39" i="1"/>
  <c r="S48" i="1"/>
  <c r="P48" i="1"/>
  <c r="E29" i="1" l="1"/>
  <c r="I48" i="1"/>
  <c r="E48" i="1"/>
  <c r="M48" i="1"/>
  <c r="A40" i="1"/>
  <c r="A41" i="1"/>
  <c r="A42" i="1"/>
  <c r="A43" i="1"/>
  <c r="A44" i="1"/>
  <c r="A45" i="1"/>
  <c r="A46" i="1"/>
  <c r="A47" i="1"/>
  <c r="C40" i="1"/>
  <c r="C41" i="1"/>
  <c r="C42" i="1"/>
  <c r="C43" i="1"/>
  <c r="C44" i="1"/>
  <c r="C45" i="1"/>
  <c r="C46" i="1"/>
  <c r="C47" i="1"/>
  <c r="K46" i="1" l="1"/>
  <c r="U46" i="1"/>
  <c r="R46" i="1"/>
  <c r="K40" i="1"/>
  <c r="U40" i="1"/>
  <c r="R40" i="1"/>
  <c r="U43" i="1"/>
  <c r="R43" i="1"/>
  <c r="G45" i="1"/>
  <c r="R45" i="1"/>
  <c r="U45" i="1"/>
  <c r="O42" i="1"/>
  <c r="R42" i="1"/>
  <c r="U42" i="1"/>
  <c r="O47" i="1"/>
  <c r="R47" i="1"/>
  <c r="U47" i="1"/>
  <c r="K44" i="1"/>
  <c r="R44" i="1"/>
  <c r="U44" i="1"/>
  <c r="O41" i="1"/>
  <c r="R41" i="1"/>
  <c r="U41" i="1"/>
  <c r="G43" i="1"/>
  <c r="G42" i="1"/>
  <c r="K47" i="1"/>
  <c r="K43" i="1"/>
  <c r="K42" i="1"/>
  <c r="G47" i="1"/>
  <c r="G41" i="1"/>
  <c r="K45" i="1"/>
  <c r="K41" i="1"/>
  <c r="O40" i="1"/>
  <c r="O45" i="1"/>
  <c r="O46" i="1"/>
  <c r="O44" i="1"/>
  <c r="G46" i="1"/>
  <c r="G40" i="1"/>
  <c r="O43" i="1"/>
  <c r="G44" i="1"/>
  <c r="K32" i="1" l="1"/>
  <c r="I13" i="1" l="1"/>
  <c r="Y41" i="1" s="1"/>
  <c r="I14" i="1"/>
  <c r="Y42" i="1" s="1"/>
  <c r="I15" i="1"/>
  <c r="Y43" i="1" s="1"/>
  <c r="I16" i="1"/>
  <c r="Y44" i="1" s="1"/>
  <c r="I17" i="1"/>
  <c r="Y45" i="1" s="1"/>
  <c r="I18" i="1"/>
  <c r="Y46" i="1" s="1"/>
  <c r="I19" i="1"/>
  <c r="Y47" i="1" s="1"/>
  <c r="Z47" i="1" l="1"/>
  <c r="Z46" i="1"/>
  <c r="Z45" i="1"/>
  <c r="Z44" i="1"/>
  <c r="Z43" i="1"/>
  <c r="Z42" i="1"/>
  <c r="Z41" i="1"/>
  <c r="M22" i="1"/>
  <c r="I12" i="1"/>
  <c r="Y40" i="1" s="1"/>
  <c r="E22" i="1"/>
  <c r="Z40" i="1" l="1"/>
  <c r="C39" i="1"/>
  <c r="A39" i="1"/>
  <c r="R39" i="1" l="1"/>
  <c r="R48" i="1" s="1"/>
  <c r="U39" i="1"/>
  <c r="U48" i="1" s="1"/>
  <c r="I11" i="1"/>
  <c r="Y39" i="1" s="1"/>
  <c r="Z39" i="1" s="1"/>
  <c r="C24" i="1" l="1"/>
  <c r="G23" i="1" l="1"/>
  <c r="G25" i="1" s="1"/>
  <c r="E24" i="1"/>
  <c r="M24" i="1"/>
  <c r="K9" i="1"/>
  <c r="E28" i="1"/>
  <c r="G6" i="1"/>
  <c r="K20" i="1" l="1"/>
  <c r="K31" i="1" s="1"/>
  <c r="K17" i="1"/>
  <c r="K19" i="1"/>
  <c r="K16" i="1"/>
  <c r="K14" i="1"/>
  <c r="K15" i="1"/>
  <c r="G32" i="1" s="1"/>
  <c r="K13" i="1"/>
  <c r="K18" i="1"/>
  <c r="K12" i="1"/>
  <c r="G29" i="1" s="1"/>
  <c r="K11" i="1"/>
  <c r="E11" i="1" s="1"/>
  <c r="G39" i="1"/>
  <c r="G48" i="1" s="1"/>
  <c r="I23" i="1"/>
  <c r="I25" i="1" s="1"/>
  <c r="K39" i="1"/>
  <c r="K48" i="1" s="1"/>
  <c r="O39" i="1"/>
  <c r="O48" i="1" s="1"/>
  <c r="K28" i="1" l="1"/>
  <c r="Y49" i="1"/>
  <c r="G30" i="1"/>
  <c r="E16" i="1"/>
  <c r="E14" i="1"/>
  <c r="K30" i="1"/>
  <c r="E17" i="1"/>
  <c r="E15" i="1"/>
  <c r="E13" i="1"/>
  <c r="M13" i="1"/>
  <c r="E21" i="1"/>
  <c r="M21" i="1"/>
  <c r="M14" i="1"/>
  <c r="E20" i="1"/>
  <c r="M20" i="1"/>
  <c r="E12" i="1"/>
  <c r="M12" i="1"/>
  <c r="M15" i="1"/>
  <c r="M16" i="1"/>
  <c r="M18" i="1"/>
  <c r="E18" i="1"/>
  <c r="M17" i="1"/>
  <c r="M19" i="1"/>
  <c r="E19" i="1"/>
  <c r="G28" i="1"/>
  <c r="K23" i="1"/>
  <c r="M11" i="1"/>
  <c r="K25" i="1" l="1"/>
  <c r="E25" i="1" s="1"/>
  <c r="M23" i="1"/>
  <c r="E23" i="1"/>
  <c r="M25" i="1" l="1"/>
  <c r="K6" i="1" s="1"/>
  <c r="O13" i="1" l="1"/>
  <c r="O16" i="1"/>
  <c r="O19" i="1"/>
  <c r="O17" i="1"/>
  <c r="O14" i="1"/>
  <c r="O15" i="1"/>
  <c r="O18" i="1"/>
  <c r="O21" i="1"/>
  <c r="O22" i="1"/>
  <c r="O20" i="1"/>
  <c r="O12" i="1"/>
  <c r="O11" i="1"/>
  <c r="O24" i="1"/>
  <c r="R24" i="1" s="1"/>
  <c r="O6" i="1"/>
  <c r="R20" i="1" l="1"/>
  <c r="R22" i="1"/>
  <c r="O23" i="1"/>
  <c r="O25" i="1" s="1"/>
  <c r="R23" i="1" l="1"/>
  <c r="R25" i="1" s="1"/>
</calcChain>
</file>

<file path=xl/sharedStrings.xml><?xml version="1.0" encoding="utf-8"?>
<sst xmlns="http://schemas.openxmlformats.org/spreadsheetml/2006/main" count="115" uniqueCount="48">
  <si>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</si>
  <si>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</si>
  <si>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</si>
  <si>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</si>
  <si>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</si>
  <si>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</si>
  <si>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</si>
  <si>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</si>
  <si>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</si>
  <si>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</si>
  <si>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</si>
  <si>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</si>
  <si>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</si>
  <si>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</si>
  <si>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</si>
  <si>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</si>
  <si>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</si>
  <si>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</si>
  <si>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</si>
  <si>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</si>
  <si>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</si>
  <si>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</si>
  <si>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</si>
  <si>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</si>
  <si>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</si>
  <si>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</si>
  <si>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</si>
  <si>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</si>
  <si>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</si>
  <si>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</si>
  <si>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</si>
  <si>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</si>
  <si>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</si>
  <si>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</si>
  <si>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</si>
  <si>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</si>
  <si>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D</t>
  </si>
  <si>
    <t>E</t>
  </si>
  <si>
    <t>One of the following GLEPS will be used in each book of tickets.  Approximately 20% of the books will use one of the below structures.</t>
  </si>
  <si>
    <t>INSTANT GAME 1385 - "TRIPLE YOUR LUCK!"</t>
  </si>
  <si>
    <t>$$$ = WIN TRIPLE THE PRIZE</t>
  </si>
  <si>
    <t>$1 ($$$)</t>
  </si>
  <si>
    <t>$2 ($$$)</t>
  </si>
  <si>
    <t>$3 ($$$)</t>
  </si>
  <si>
    <t>$5 ($$$)</t>
  </si>
  <si>
    <t>$10 ($$$)</t>
  </si>
  <si>
    <t>$300 ($$$)</t>
  </si>
  <si>
    <t>DECEMBER 29, 2016 -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</si>
</sst>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14" xfId="0" applyFont="1" applyBorder="1"/>
    <xf numFmtId="0" fontId="2" fillId="0" borderId="15" xfId="0" applyFont="1" applyBorder="1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8" fontId="2" fillId="0" borderId="0" xfId="2" applyFont="1" applyBorder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left"/>
    </xf>
    <xf numFmtId="10" fontId="2" fillId="2" borderId="0" xfId="0" applyNumberFormat="1" applyFont="1" applyFill="1" applyBorder="1" applyAlignment="1">
      <alignment horizontal="left"/>
    </xf>
    <xf numFmtId="6" fontId="2" fillId="0" borderId="11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/>
    <xf numFmtId="10" fontId="2" fillId="0" borderId="0" xfId="0" applyNumberFormat="1" applyFont="1" applyBorder="1" applyAlignment="1">
      <alignment horizontal="left"/>
    </xf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3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6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168" fontId="2" fillId="0" borderId="0" xfId="0" applyNumberFormat="1" applyFont="1" applyBorder="1" applyAlignment="1">
      <alignment horizontal="right"/>
    </xf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/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Border="1"/>
    <xf numFmtId="5" fontId="2" fillId="0" borderId="4" xfId="0" applyNumberFormat="1" applyFont="1" applyBorder="1" applyAlignment="1">
      <alignment horizontal="left"/>
    </xf>
    <xf numFmtId="5" fontId="2" fillId="0" borderId="10" xfId="0" applyNumberFormat="1" applyFont="1" applyBorder="1" applyAlignment="1">
      <alignment horizontal="left"/>
    </xf>
    <xf numFmtId="169" fontId="2" fillId="0" borderId="0" xfId="0" applyNumberFormat="1" applyFont="1" applyBorder="1"/>
    <xf numFmtId="38" fontId="2" fillId="0" borderId="0" xfId="1" applyNumberFormat="1" applyFont="1" applyAlignment="1">
      <alignment horizontal="center"/>
    </xf>
    <xf numFmtId="6" fontId="5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7"/>
  <sheetViews>
    <sheetView tabSelected="1" zoomScaleNormal="100" zoomScaleSheetLayoutView="70" workbookViewId="0">
      <selection activeCell="I20" sqref="I20"/>
    </sheetView>
  </sheetViews>
  <sheetFormatPr defaultColWidth="10.7109375" defaultRowHeight="14.25" customHeight="1"/>
  <cols>
    <col min="1" max="1" width="26.140625" style="3" bestFit="1" customWidth="1"/>
    <col min="2" max="2" width="5" style="150" customWidth="1"/>
    <col min="3" max="3" width="11.5703125" style="3" customWidth="1"/>
    <col min="4" max="4" width="1.7109375" style="3" customWidth="1"/>
    <col min="5" max="5" width="12.28515625" style="3" customWidth="1"/>
    <col min="6" max="6" width="2.42578125" style="3" customWidth="1"/>
    <col min="7" max="7" width="15.7109375" style="3" customWidth="1"/>
    <col min="8" max="8" width="1.7109375" style="3" hidden="1" customWidth="1"/>
    <col min="9" max="9" width="11.42578125" style="3" customWidth="1"/>
    <col min="10" max="10" width="2.42578125" style="3" customWidth="1"/>
    <col min="11" max="11" width="14.85546875" style="3" customWidth="1"/>
    <col min="12" max="12" width="3.85546875" style="3" customWidth="1"/>
    <col min="13" max="13" width="13" style="3" customWidth="1"/>
    <col min="14" max="14" width="3.7109375" style="3" customWidth="1"/>
    <col min="15" max="15" width="11.7109375" style="3" customWidth="1"/>
    <col min="16" max="16" width="5.7109375" style="3" bestFit="1" customWidth="1"/>
    <col min="17" max="17" width="2.7109375" style="3" customWidth="1"/>
    <col min="18" max="18" width="8.85546875" style="4" bestFit="1" customWidth="1"/>
    <col min="19" max="19" width="10.7109375" style="3" customWidth="1"/>
    <col min="20" max="20" width="6.5703125" style="3" bestFit="1" customWidth="1"/>
    <col min="21" max="21" width="8.7109375" style="3" bestFit="1" customWidth="1"/>
    <col min="22" max="22" width="7.7109375" style="3" customWidth="1"/>
    <col min="23" max="23" width="1.7109375" style="3" customWidth="1"/>
    <col min="24" max="24" width="7.7109375" style="3" customWidth="1"/>
    <col min="25" max="25" width="12.85546875" style="3" bestFit="1" customWidth="1"/>
    <col min="26" max="26" width="10.7109375" style="3"/>
    <col min="27" max="27" width="10.85546875" style="3" bestFit="1" customWidth="1"/>
    <col min="28" max="16384" width="10.7109375" style="3"/>
  </cols>
  <sheetData>
    <row r="1" spans="1:26" ht="14.25" customHeight="1">
      <c r="A1" s="153" t="s">
        <v>25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"/>
      <c r="T1" s="1"/>
      <c r="U1" s="2"/>
    </row>
    <row r="2" spans="1:26" ht="14.25" customHeight="1">
      <c r="A2" s="155" t="s">
        <v>24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4"/>
      <c r="T2" s="4"/>
      <c r="U2" s="5"/>
    </row>
    <row r="3" spans="1:26" ht="14.25" customHeight="1">
      <c r="A3" s="155" t="s">
        <v>39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4"/>
      <c r="T3" s="4"/>
      <c r="U3" s="5"/>
    </row>
    <row r="4" spans="1:26" ht="14.25" customHeight="1">
      <c r="A4" s="157" t="s">
        <v>47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4"/>
      <c r="T4" s="4"/>
      <c r="U4" s="5"/>
      <c r="Y4" s="6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U5" s="5"/>
    </row>
    <row r="6" spans="1:26" ht="14.25" customHeight="1">
      <c r="A6" s="12">
        <v>600000</v>
      </c>
      <c r="B6" s="13"/>
      <c r="C6" s="14">
        <v>1</v>
      </c>
      <c r="D6" s="15" t="s">
        <v>0</v>
      </c>
      <c r="E6" s="16" t="s">
        <v>1</v>
      </c>
      <c r="F6" s="16"/>
      <c r="G6" s="14">
        <f>A6*C6</f>
        <v>600000</v>
      </c>
      <c r="H6" s="14" t="s">
        <v>0</v>
      </c>
      <c r="I6" s="17" t="s">
        <v>2</v>
      </c>
      <c r="J6" s="16"/>
      <c r="K6" s="18">
        <f>M25</f>
        <v>372300</v>
      </c>
      <c r="L6" s="16"/>
      <c r="M6" s="19" t="s">
        <v>3</v>
      </c>
      <c r="N6" s="16"/>
      <c r="O6" s="20">
        <f>K6/G6</f>
        <v>0.62050000000000005</v>
      </c>
      <c r="P6" s="21"/>
      <c r="Q6" s="4"/>
      <c r="S6" s="4"/>
      <c r="T6" s="4"/>
      <c r="U6" s="5"/>
      <c r="Y6" s="22"/>
    </row>
    <row r="7" spans="1:26" ht="14.25" customHeight="1">
      <c r="A7" s="23"/>
      <c r="B7" s="8"/>
      <c r="C7" s="24"/>
      <c r="D7" s="24"/>
      <c r="E7" s="24"/>
      <c r="F7" s="24"/>
      <c r="G7" s="17"/>
      <c r="H7" s="17"/>
      <c r="I7" s="17"/>
      <c r="J7" s="16"/>
      <c r="K7" s="24"/>
      <c r="L7" s="17"/>
      <c r="M7" s="24"/>
      <c r="N7" s="24"/>
      <c r="O7" s="24"/>
      <c r="P7" s="25"/>
      <c r="Q7" s="4"/>
      <c r="S7" s="4"/>
      <c r="T7" s="4"/>
      <c r="U7" s="5"/>
    </row>
    <row r="8" spans="1:26" ht="14.25" customHeight="1">
      <c r="A8" s="23"/>
      <c r="B8" s="8"/>
      <c r="C8" s="19"/>
      <c r="D8" s="19"/>
      <c r="E8" s="26"/>
      <c r="F8" s="26"/>
      <c r="G8" s="17" t="s">
        <v>4</v>
      </c>
      <c r="H8" s="16"/>
      <c r="I8" s="17" t="s">
        <v>4</v>
      </c>
      <c r="J8" s="17"/>
      <c r="K8" s="17" t="s">
        <v>4</v>
      </c>
      <c r="L8" s="17"/>
      <c r="M8" s="16"/>
      <c r="N8" s="16"/>
      <c r="O8" s="17" t="s">
        <v>5</v>
      </c>
      <c r="P8" s="27"/>
      <c r="Q8" s="4"/>
      <c r="S8" s="4"/>
      <c r="T8" s="4"/>
      <c r="U8" s="5"/>
      <c r="Y8" s="28"/>
      <c r="Z8" s="29"/>
    </row>
    <row r="9" spans="1:26" ht="14.25" customHeight="1">
      <c r="A9" s="23"/>
      <c r="B9" s="8" t="s">
        <v>27</v>
      </c>
      <c r="C9" s="19"/>
      <c r="D9" s="19"/>
      <c r="E9" s="17" t="s">
        <v>6</v>
      </c>
      <c r="F9" s="17"/>
      <c r="G9" s="17">
        <v>200</v>
      </c>
      <c r="H9" s="17"/>
      <c r="I9" s="30">
        <v>30000</v>
      </c>
      <c r="J9" s="30"/>
      <c r="K9" s="31">
        <f>A6/I9</f>
        <v>20</v>
      </c>
      <c r="L9" s="17"/>
      <c r="M9" s="17" t="s">
        <v>7</v>
      </c>
      <c r="N9" s="17"/>
      <c r="O9" s="17" t="s">
        <v>8</v>
      </c>
      <c r="P9" s="27"/>
      <c r="Q9" s="4"/>
      <c r="S9" s="4"/>
      <c r="T9" s="4"/>
      <c r="U9" s="5"/>
    </row>
    <row r="10" spans="1:26" s="43" customFormat="1" ht="14.25" customHeight="1">
      <c r="A10" s="32" t="s">
        <v>9</v>
      </c>
      <c r="B10" s="33" t="s">
        <v>28</v>
      </c>
      <c r="C10" s="34" t="s">
        <v>9</v>
      </c>
      <c r="D10" s="35"/>
      <c r="E10" s="36" t="s">
        <v>10</v>
      </c>
      <c r="F10" s="36"/>
      <c r="G10" s="36" t="s">
        <v>32</v>
      </c>
      <c r="H10" s="36"/>
      <c r="I10" s="36" t="s">
        <v>11</v>
      </c>
      <c r="J10" s="37"/>
      <c r="K10" s="36" t="s">
        <v>12</v>
      </c>
      <c r="L10" s="38"/>
      <c r="M10" s="36" t="s">
        <v>13</v>
      </c>
      <c r="N10" s="36"/>
      <c r="O10" s="36" t="s">
        <v>14</v>
      </c>
      <c r="P10" s="39"/>
      <c r="Q10" s="40"/>
      <c r="R10" s="40"/>
      <c r="S10" s="41"/>
      <c r="T10" s="41"/>
      <c r="U10" s="42"/>
    </row>
    <row r="11" spans="1:26" ht="14.25" customHeight="1">
      <c r="A11" s="44">
        <v>1</v>
      </c>
      <c r="B11" s="45">
        <v>1</v>
      </c>
      <c r="C11" s="46">
        <v>1</v>
      </c>
      <c r="D11" s="47"/>
      <c r="E11" s="48">
        <f>$A$6/K11</f>
        <v>8.3333333333333339</v>
      </c>
      <c r="F11" s="49"/>
      <c r="G11" s="48">
        <v>24</v>
      </c>
      <c r="H11" s="50"/>
      <c r="I11" s="51">
        <f t="shared" ref="I11:I19" si="0">G11*($I$9/$G$9)</f>
        <v>3600</v>
      </c>
      <c r="J11" s="51"/>
      <c r="K11" s="52">
        <f t="shared" ref="K11:K20" si="1">I11*$K$9</f>
        <v>72000</v>
      </c>
      <c r="L11" s="53"/>
      <c r="M11" s="54">
        <f t="shared" ref="M11:M24" si="2">K11*C11</f>
        <v>72000</v>
      </c>
      <c r="N11" s="55"/>
      <c r="O11" s="56">
        <f t="shared" ref="O11:O22" si="3">(M11/$K$6)</f>
        <v>0.19339242546333602</v>
      </c>
      <c r="P11" s="57"/>
      <c r="Q11" s="50"/>
      <c r="R11" s="58"/>
      <c r="S11" s="59"/>
      <c r="T11" s="4"/>
      <c r="U11" s="5"/>
      <c r="V11" s="60"/>
    </row>
    <row r="12" spans="1:26" ht="14.25" customHeight="1">
      <c r="A12" s="61">
        <v>2</v>
      </c>
      <c r="B12" s="62">
        <v>1</v>
      </c>
      <c r="C12" s="63">
        <v>2</v>
      </c>
      <c r="D12" s="64"/>
      <c r="E12" s="65">
        <f t="shared" ref="E12:E25" si="4">$A$6/K12</f>
        <v>32.258064516129032</v>
      </c>
      <c r="F12" s="26"/>
      <c r="G12" s="65">
        <v>6.2</v>
      </c>
      <c r="H12" s="17"/>
      <c r="I12" s="66">
        <f t="shared" si="0"/>
        <v>930</v>
      </c>
      <c r="J12" s="66"/>
      <c r="K12" s="30">
        <f t="shared" si="1"/>
        <v>18600</v>
      </c>
      <c r="L12" s="67"/>
      <c r="M12" s="68">
        <f t="shared" si="2"/>
        <v>37200</v>
      </c>
      <c r="N12" s="69"/>
      <c r="O12" s="70">
        <f t="shared" si="3"/>
        <v>9.9919419822723607E-2</v>
      </c>
      <c r="P12" s="71"/>
      <c r="Q12" s="17"/>
      <c r="R12" s="16"/>
      <c r="S12" s="59"/>
      <c r="T12" s="4"/>
      <c r="U12" s="5"/>
      <c r="V12" s="60"/>
    </row>
    <row r="13" spans="1:26" ht="14.25" customHeight="1">
      <c r="A13" s="44">
        <v>3</v>
      </c>
      <c r="B13" s="45">
        <v>1</v>
      </c>
      <c r="C13" s="46">
        <v>3</v>
      </c>
      <c r="D13" s="47"/>
      <c r="E13" s="48">
        <f t="shared" si="4"/>
        <v>62.5</v>
      </c>
      <c r="F13" s="49"/>
      <c r="G13" s="48">
        <v>3.2</v>
      </c>
      <c r="H13" s="50"/>
      <c r="I13" s="51">
        <f t="shared" si="0"/>
        <v>480</v>
      </c>
      <c r="J13" s="51"/>
      <c r="K13" s="52">
        <f t="shared" si="1"/>
        <v>9600</v>
      </c>
      <c r="L13" s="53"/>
      <c r="M13" s="54">
        <f t="shared" si="2"/>
        <v>28800</v>
      </c>
      <c r="N13" s="55"/>
      <c r="O13" s="56">
        <f t="shared" si="3"/>
        <v>7.7356970185334412E-2</v>
      </c>
      <c r="P13" s="57"/>
      <c r="Q13" s="50"/>
      <c r="R13" s="58"/>
      <c r="S13" s="59"/>
      <c r="T13" s="4"/>
      <c r="U13" s="5"/>
      <c r="V13" s="60"/>
    </row>
    <row r="14" spans="1:26" ht="14.25" customHeight="1">
      <c r="A14" s="151" t="s">
        <v>41</v>
      </c>
      <c r="B14" s="45">
        <v>1</v>
      </c>
      <c r="C14" s="46">
        <v>3</v>
      </c>
      <c r="D14" s="47"/>
      <c r="E14" s="48">
        <f t="shared" si="4"/>
        <v>28.571428571428573</v>
      </c>
      <c r="F14" s="49"/>
      <c r="G14" s="48">
        <v>7</v>
      </c>
      <c r="H14" s="50"/>
      <c r="I14" s="51">
        <f t="shared" si="0"/>
        <v>1050</v>
      </c>
      <c r="J14" s="51"/>
      <c r="K14" s="52">
        <f t="shared" si="1"/>
        <v>21000</v>
      </c>
      <c r="L14" s="53"/>
      <c r="M14" s="54">
        <f t="shared" si="2"/>
        <v>63000</v>
      </c>
      <c r="N14" s="55"/>
      <c r="O14" s="56">
        <f t="shared" si="3"/>
        <v>0.16921837228041903</v>
      </c>
      <c r="P14" s="57"/>
      <c r="Q14" s="50"/>
      <c r="R14" s="58"/>
      <c r="S14" s="59"/>
      <c r="T14" s="4"/>
      <c r="U14" s="5"/>
      <c r="V14" s="60"/>
    </row>
    <row r="15" spans="1:26" ht="14.25" customHeight="1">
      <c r="A15" s="152" t="s">
        <v>42</v>
      </c>
      <c r="B15" s="62">
        <v>1</v>
      </c>
      <c r="C15" s="63">
        <v>6</v>
      </c>
      <c r="D15" s="64"/>
      <c r="E15" s="65">
        <f t="shared" si="4"/>
        <v>125</v>
      </c>
      <c r="F15" s="26"/>
      <c r="G15" s="65">
        <v>1.6</v>
      </c>
      <c r="H15" s="17"/>
      <c r="I15" s="66">
        <f t="shared" si="0"/>
        <v>240</v>
      </c>
      <c r="J15" s="66"/>
      <c r="K15" s="30">
        <f t="shared" si="1"/>
        <v>4800</v>
      </c>
      <c r="L15" s="67"/>
      <c r="M15" s="68">
        <f t="shared" si="2"/>
        <v>28800</v>
      </c>
      <c r="N15" s="69"/>
      <c r="O15" s="70">
        <f t="shared" si="3"/>
        <v>7.7356970185334412E-2</v>
      </c>
      <c r="P15" s="71"/>
      <c r="Q15" s="17"/>
      <c r="R15" s="16"/>
      <c r="S15" s="59"/>
      <c r="T15" s="4"/>
      <c r="U15" s="5"/>
      <c r="V15" s="60"/>
    </row>
    <row r="16" spans="1:26" ht="14.25" customHeight="1">
      <c r="A16" s="44">
        <v>9</v>
      </c>
      <c r="B16" s="45">
        <v>1</v>
      </c>
      <c r="C16" s="46">
        <v>9</v>
      </c>
      <c r="D16" s="47"/>
      <c r="E16" s="48">
        <f t="shared" si="4"/>
        <v>250</v>
      </c>
      <c r="F16" s="49"/>
      <c r="G16" s="48">
        <v>0.8</v>
      </c>
      <c r="H16" s="50"/>
      <c r="I16" s="51">
        <f t="shared" si="0"/>
        <v>120</v>
      </c>
      <c r="J16" s="51"/>
      <c r="K16" s="52">
        <f t="shared" si="1"/>
        <v>2400</v>
      </c>
      <c r="L16" s="53"/>
      <c r="M16" s="54">
        <f t="shared" si="2"/>
        <v>21600</v>
      </c>
      <c r="N16" s="55"/>
      <c r="O16" s="56">
        <f t="shared" si="3"/>
        <v>5.8017727639000809E-2</v>
      </c>
      <c r="P16" s="57"/>
      <c r="Q16" s="50"/>
      <c r="R16" s="58"/>
      <c r="S16" s="59"/>
      <c r="T16" s="4"/>
      <c r="U16" s="5"/>
      <c r="V16" s="60"/>
    </row>
    <row r="17" spans="1:22" ht="14.25" customHeight="1">
      <c r="A17" s="151" t="s">
        <v>43</v>
      </c>
      <c r="B17" s="45">
        <v>1</v>
      </c>
      <c r="C17" s="46">
        <v>9</v>
      </c>
      <c r="D17" s="47"/>
      <c r="E17" s="48">
        <f t="shared" si="4"/>
        <v>166.66666666666666</v>
      </c>
      <c r="F17" s="49"/>
      <c r="G17" s="48">
        <v>1.2</v>
      </c>
      <c r="H17" s="50"/>
      <c r="I17" s="51">
        <f t="shared" si="0"/>
        <v>180</v>
      </c>
      <c r="J17" s="51"/>
      <c r="K17" s="52">
        <f t="shared" si="1"/>
        <v>3600</v>
      </c>
      <c r="L17" s="53"/>
      <c r="M17" s="54">
        <f t="shared" si="2"/>
        <v>32400</v>
      </c>
      <c r="N17" s="55"/>
      <c r="O17" s="56">
        <f t="shared" si="3"/>
        <v>8.702659145850121E-2</v>
      </c>
      <c r="P17" s="57"/>
      <c r="Q17" s="50"/>
      <c r="R17" s="58"/>
      <c r="S17" s="59"/>
      <c r="T17" s="4"/>
      <c r="U17" s="5"/>
      <c r="V17" s="60"/>
    </row>
    <row r="18" spans="1:22" ht="14.25" customHeight="1">
      <c r="A18" s="61">
        <v>15</v>
      </c>
      <c r="B18" s="62">
        <v>1</v>
      </c>
      <c r="C18" s="63">
        <v>15</v>
      </c>
      <c r="D18" s="64"/>
      <c r="E18" s="65">
        <f t="shared" si="4"/>
        <v>1000</v>
      </c>
      <c r="F18" s="26"/>
      <c r="G18" s="65">
        <v>0.2</v>
      </c>
      <c r="H18" s="17"/>
      <c r="I18" s="66">
        <f t="shared" si="0"/>
        <v>30</v>
      </c>
      <c r="J18" s="66"/>
      <c r="K18" s="30">
        <f t="shared" si="1"/>
        <v>600</v>
      </c>
      <c r="L18" s="67"/>
      <c r="M18" s="68">
        <f t="shared" si="2"/>
        <v>9000</v>
      </c>
      <c r="N18" s="69"/>
      <c r="O18" s="70">
        <f t="shared" si="3"/>
        <v>2.4174053182917002E-2</v>
      </c>
      <c r="P18" s="71"/>
      <c r="Q18" s="17"/>
      <c r="R18" s="16"/>
      <c r="S18" s="59"/>
      <c r="T18" s="4"/>
      <c r="U18" s="5"/>
      <c r="V18" s="60"/>
    </row>
    <row r="19" spans="1:22" ht="15.75">
      <c r="A19" s="152" t="s">
        <v>44</v>
      </c>
      <c r="B19" s="62">
        <v>1</v>
      </c>
      <c r="C19" s="63">
        <v>15</v>
      </c>
      <c r="D19" s="64"/>
      <c r="E19" s="65">
        <f t="shared" si="4"/>
        <v>333.33333333333331</v>
      </c>
      <c r="F19" s="26"/>
      <c r="G19" s="65">
        <v>0.6</v>
      </c>
      <c r="H19" s="17"/>
      <c r="I19" s="66">
        <f t="shared" si="0"/>
        <v>90</v>
      </c>
      <c r="J19" s="66"/>
      <c r="K19" s="30">
        <f t="shared" si="1"/>
        <v>1800</v>
      </c>
      <c r="L19" s="67"/>
      <c r="M19" s="68">
        <f t="shared" si="2"/>
        <v>27000</v>
      </c>
      <c r="N19" s="69"/>
      <c r="O19" s="70">
        <f t="shared" si="3"/>
        <v>7.2522159548751006E-2</v>
      </c>
      <c r="P19" s="71"/>
      <c r="Q19" s="17"/>
      <c r="R19" s="72" t="s">
        <v>23</v>
      </c>
      <c r="S19" s="59"/>
      <c r="T19" s="4"/>
      <c r="U19" s="5"/>
      <c r="V19" s="60"/>
    </row>
    <row r="20" spans="1:22" ht="14.25" customHeight="1">
      <c r="A20" s="151" t="s">
        <v>45</v>
      </c>
      <c r="B20" s="45">
        <v>1</v>
      </c>
      <c r="C20" s="46">
        <v>30</v>
      </c>
      <c r="D20" s="47"/>
      <c r="E20" s="48">
        <f t="shared" si="4"/>
        <v>441.1764705882353</v>
      </c>
      <c r="F20" s="49"/>
      <c r="G20" s="48" t="s">
        <v>0</v>
      </c>
      <c r="H20" s="50"/>
      <c r="I20" s="51">
        <v>68</v>
      </c>
      <c r="J20" s="51"/>
      <c r="K20" s="52">
        <f t="shared" si="1"/>
        <v>1360</v>
      </c>
      <c r="L20" s="53"/>
      <c r="M20" s="54">
        <f t="shared" si="2"/>
        <v>40800</v>
      </c>
      <c r="N20" s="55"/>
      <c r="O20" s="56">
        <f t="shared" si="3"/>
        <v>0.1095890410958904</v>
      </c>
      <c r="P20" s="57"/>
      <c r="Q20" s="50"/>
      <c r="R20" s="73">
        <f>SUM(O11:O20)</f>
        <v>0.96857373086220788</v>
      </c>
      <c r="S20" s="59"/>
      <c r="T20" s="4"/>
      <c r="U20" s="5"/>
      <c r="V20" s="60"/>
    </row>
    <row r="21" spans="1:22" ht="14.25" customHeight="1">
      <c r="A21" s="152" t="s">
        <v>46</v>
      </c>
      <c r="B21" s="62">
        <v>1</v>
      </c>
      <c r="C21" s="63">
        <v>900</v>
      </c>
      <c r="D21" s="64"/>
      <c r="E21" s="65">
        <f t="shared" si="4"/>
        <v>66666.666666666672</v>
      </c>
      <c r="F21" s="26"/>
      <c r="G21" s="65" t="s">
        <v>0</v>
      </c>
      <c r="H21" s="17"/>
      <c r="I21" s="66" t="s">
        <v>0</v>
      </c>
      <c r="J21" s="66"/>
      <c r="K21" s="30">
        <v>9</v>
      </c>
      <c r="L21" s="67" t="s">
        <v>29</v>
      </c>
      <c r="M21" s="68">
        <f t="shared" si="2"/>
        <v>8100</v>
      </c>
      <c r="N21" s="69"/>
      <c r="O21" s="70">
        <f t="shared" si="3"/>
        <v>2.1756647864625302E-2</v>
      </c>
      <c r="P21" s="71"/>
      <c r="Q21" s="17"/>
      <c r="R21" s="72" t="s">
        <v>31</v>
      </c>
      <c r="S21" s="59"/>
      <c r="T21" s="4"/>
      <c r="U21" s="5"/>
      <c r="V21" s="60"/>
    </row>
    <row r="22" spans="1:22" ht="14.25" customHeight="1" thickBot="1">
      <c r="A22" s="74">
        <v>900</v>
      </c>
      <c r="B22" s="75">
        <v>1</v>
      </c>
      <c r="C22" s="76">
        <v>900</v>
      </c>
      <c r="D22" s="77"/>
      <c r="E22" s="78">
        <f t="shared" si="4"/>
        <v>200000</v>
      </c>
      <c r="F22" s="79"/>
      <c r="G22" s="78" t="s">
        <v>0</v>
      </c>
      <c r="H22" s="80"/>
      <c r="I22" s="81" t="s">
        <v>0</v>
      </c>
      <c r="J22" s="81"/>
      <c r="K22" s="82">
        <v>3</v>
      </c>
      <c r="L22" s="83" t="s">
        <v>29</v>
      </c>
      <c r="M22" s="84">
        <f t="shared" si="2"/>
        <v>2700</v>
      </c>
      <c r="N22" s="85"/>
      <c r="O22" s="86">
        <f t="shared" si="3"/>
        <v>7.2522159548751011E-3</v>
      </c>
      <c r="P22" s="87"/>
      <c r="Q22" s="80"/>
      <c r="R22" s="88">
        <f>SUM(O21:O22)</f>
        <v>2.9008863819500404E-2</v>
      </c>
      <c r="S22" s="59"/>
      <c r="T22" s="4"/>
      <c r="U22" s="5"/>
      <c r="V22" s="60"/>
    </row>
    <row r="23" spans="1:22" ht="14.25" customHeight="1" thickTop="1">
      <c r="A23" s="23"/>
      <c r="B23" s="8"/>
      <c r="C23" s="26" t="s">
        <v>35</v>
      </c>
      <c r="D23" s="16"/>
      <c r="E23" s="89">
        <f t="shared" si="4"/>
        <v>4.4191733199776095</v>
      </c>
      <c r="F23" s="26"/>
      <c r="G23" s="65">
        <f>SUM(G11:G22)</f>
        <v>44.800000000000004</v>
      </c>
      <c r="H23" s="30"/>
      <c r="I23" s="66">
        <f>SUM(I11:I22)</f>
        <v>6788</v>
      </c>
      <c r="J23" s="66"/>
      <c r="K23" s="30">
        <f>SUM(K11:K22)</f>
        <v>135772</v>
      </c>
      <c r="L23" s="67"/>
      <c r="M23" s="68">
        <f>SUM(M11:M22)</f>
        <v>371400</v>
      </c>
      <c r="N23" s="69"/>
      <c r="O23" s="70">
        <f>SUM(O11:O22)</f>
        <v>0.99758259468170829</v>
      </c>
      <c r="P23" s="90" t="s">
        <v>16</v>
      </c>
      <c r="Q23" s="4"/>
      <c r="R23" s="91">
        <f>+R20+R22</f>
        <v>0.99758259468170829</v>
      </c>
      <c r="S23" s="4"/>
      <c r="T23" s="4"/>
      <c r="U23" s="5"/>
    </row>
    <row r="24" spans="1:22" ht="14.25" customHeight="1" thickBot="1">
      <c r="A24" s="92" t="s">
        <v>34</v>
      </c>
      <c r="B24" s="93"/>
      <c r="C24" s="76">
        <f>C22</f>
        <v>900</v>
      </c>
      <c r="D24" s="94"/>
      <c r="E24" s="78">
        <f t="shared" si="4"/>
        <v>600000</v>
      </c>
      <c r="F24" s="79"/>
      <c r="G24" s="78" t="s">
        <v>0</v>
      </c>
      <c r="H24" s="82"/>
      <c r="I24" s="81" t="s">
        <v>0</v>
      </c>
      <c r="J24" s="81"/>
      <c r="K24" s="82">
        <v>1</v>
      </c>
      <c r="L24" s="83"/>
      <c r="M24" s="84">
        <f t="shared" si="2"/>
        <v>900</v>
      </c>
      <c r="N24" s="85"/>
      <c r="O24" s="86">
        <f t="shared" ref="O24" si="5">(M24/$K$6)</f>
        <v>2.4174053182917004E-3</v>
      </c>
      <c r="P24" s="95"/>
      <c r="Q24" s="96"/>
      <c r="R24" s="97">
        <f>O24</f>
        <v>2.4174053182917004E-3</v>
      </c>
      <c r="S24" s="4"/>
      <c r="T24" s="4"/>
      <c r="U24" s="5"/>
    </row>
    <row r="25" spans="1:22" ht="14.25" customHeight="1" thickTop="1">
      <c r="A25" s="23"/>
      <c r="B25" s="8"/>
      <c r="C25" s="26" t="s">
        <v>15</v>
      </c>
      <c r="D25" s="16"/>
      <c r="E25" s="89">
        <f t="shared" si="4"/>
        <v>4.4191407717292837</v>
      </c>
      <c r="F25" s="26"/>
      <c r="G25" s="65">
        <f>SUM(G23:G24)</f>
        <v>44.800000000000004</v>
      </c>
      <c r="H25" s="30"/>
      <c r="I25" s="66">
        <f>SUM(I23:I24)</f>
        <v>6788</v>
      </c>
      <c r="J25" s="66"/>
      <c r="K25" s="30">
        <f>SUM(K23:K24)</f>
        <v>135773</v>
      </c>
      <c r="L25" s="67"/>
      <c r="M25" s="68">
        <f>SUM(M23:M24)</f>
        <v>372300</v>
      </c>
      <c r="N25" s="69"/>
      <c r="O25" s="70">
        <f>SUM(O23:O24)</f>
        <v>1</v>
      </c>
      <c r="P25" s="90"/>
      <c r="Q25" s="4"/>
      <c r="R25" s="91">
        <f>SUM(R23:R24)</f>
        <v>1</v>
      </c>
      <c r="S25" s="4"/>
      <c r="T25" s="4"/>
      <c r="U25" s="5"/>
    </row>
    <row r="26" spans="1:22" s="43" customFormat="1" ht="14.25" customHeight="1">
      <c r="A26" s="23"/>
      <c r="B26" s="98"/>
      <c r="C26" s="99"/>
      <c r="D26" s="41"/>
      <c r="E26" s="100"/>
      <c r="F26" s="99"/>
      <c r="G26" s="100"/>
      <c r="H26" s="101"/>
      <c r="I26" s="102"/>
      <c r="J26" s="102"/>
      <c r="K26" s="102"/>
      <c r="L26" s="103"/>
      <c r="M26" s="104"/>
      <c r="N26" s="105"/>
      <c r="O26" s="106"/>
      <c r="P26" s="106"/>
      <c r="Q26" s="41"/>
      <c r="R26" s="41"/>
      <c r="S26" s="41"/>
      <c r="T26" s="41"/>
      <c r="U26" s="42"/>
    </row>
    <row r="27" spans="1:22" s="43" customFormat="1" ht="14.25" customHeight="1">
      <c r="A27" s="107" t="s">
        <v>40</v>
      </c>
      <c r="B27" s="98"/>
      <c r="C27" s="99"/>
      <c r="D27" s="41"/>
      <c r="E27" s="159" t="s">
        <v>30</v>
      </c>
      <c r="F27" s="160"/>
      <c r="G27" s="160"/>
      <c r="H27" s="160"/>
      <c r="I27" s="160"/>
      <c r="J27" s="160"/>
      <c r="K27" s="161"/>
      <c r="L27" s="102"/>
      <c r="M27" s="102"/>
      <c r="N27" s="105"/>
      <c r="O27" s="106"/>
      <c r="P27" s="106"/>
      <c r="Q27" s="41"/>
      <c r="R27" s="41"/>
      <c r="S27" s="41"/>
      <c r="T27" s="41"/>
      <c r="U27" s="42"/>
    </row>
    <row r="28" spans="1:22" s="43" customFormat="1" ht="14.25" customHeight="1">
      <c r="A28" s="23"/>
      <c r="B28" s="98"/>
      <c r="C28" s="99"/>
      <c r="D28" s="41"/>
      <c r="E28" s="108">
        <f>C11</f>
        <v>1</v>
      </c>
      <c r="F28" s="4" t="s">
        <v>17</v>
      </c>
      <c r="G28" s="109">
        <f>$A$6/SUM(K11)</f>
        <v>8.3333333333333339</v>
      </c>
      <c r="H28" s="110"/>
      <c r="I28" s="111">
        <v>9</v>
      </c>
      <c r="J28" s="4" t="s">
        <v>17</v>
      </c>
      <c r="K28" s="112">
        <f>$A$6/SUM(K16:K17)</f>
        <v>100</v>
      </c>
      <c r="L28" s="113"/>
      <c r="M28" s="114"/>
      <c r="N28" s="105"/>
      <c r="O28" s="106"/>
      <c r="P28" s="106"/>
      <c r="Q28" s="41"/>
      <c r="R28" s="41"/>
      <c r="S28" s="41"/>
      <c r="T28" s="41"/>
      <c r="U28" s="42"/>
    </row>
    <row r="29" spans="1:22" s="43" customFormat="1" ht="14.25" customHeight="1">
      <c r="A29" s="23"/>
      <c r="B29" s="98"/>
      <c r="C29" s="99"/>
      <c r="D29" s="41"/>
      <c r="E29" s="108">
        <f>C12</f>
        <v>2</v>
      </c>
      <c r="F29" s="4" t="s">
        <v>17</v>
      </c>
      <c r="G29" s="109">
        <f>$A$6/SUM(K12)</f>
        <v>32.258064516129032</v>
      </c>
      <c r="H29" s="110"/>
      <c r="I29" s="111"/>
      <c r="J29" s="4"/>
      <c r="K29" s="112"/>
      <c r="L29" s="113"/>
      <c r="M29" s="114"/>
      <c r="N29" s="105"/>
      <c r="O29" s="106"/>
      <c r="P29" s="106"/>
      <c r="Q29" s="41"/>
      <c r="R29" s="41"/>
      <c r="S29" s="41"/>
      <c r="T29" s="41"/>
      <c r="U29" s="42"/>
    </row>
    <row r="30" spans="1:22" s="43" customFormat="1" ht="14.25" customHeight="1">
      <c r="A30" s="115"/>
      <c r="B30" s="98"/>
      <c r="C30" s="99"/>
      <c r="D30" s="41"/>
      <c r="E30" s="108">
        <v>3</v>
      </c>
      <c r="F30" s="4" t="s">
        <v>17</v>
      </c>
      <c r="G30" s="109">
        <f>$A$6/SUM(K13:K14)</f>
        <v>19.607843137254903</v>
      </c>
      <c r="H30" s="110"/>
      <c r="I30" s="116">
        <v>15</v>
      </c>
      <c r="J30" s="113" t="s">
        <v>17</v>
      </c>
      <c r="K30" s="112">
        <f>$A$6/SUM(K18:K19)</f>
        <v>250</v>
      </c>
      <c r="L30" s="113"/>
      <c r="M30" s="114"/>
      <c r="N30" s="105"/>
      <c r="O30" s="106"/>
      <c r="P30" s="106"/>
      <c r="Q30" s="41"/>
      <c r="R30" s="41"/>
      <c r="S30" s="41"/>
      <c r="T30" s="41"/>
      <c r="U30" s="42"/>
    </row>
    <row r="31" spans="1:22" s="43" customFormat="1" ht="14.25" customHeight="1">
      <c r="A31" s="115"/>
      <c r="B31" s="98"/>
      <c r="C31" s="99"/>
      <c r="D31" s="41"/>
      <c r="E31" s="108"/>
      <c r="F31" s="4"/>
      <c r="G31" s="109"/>
      <c r="H31" s="110"/>
      <c r="I31" s="116">
        <v>30</v>
      </c>
      <c r="J31" s="113" t="s">
        <v>17</v>
      </c>
      <c r="K31" s="112">
        <f>$A$6/SUM(K20)</f>
        <v>441.1764705882353</v>
      </c>
      <c r="L31" s="113"/>
      <c r="M31" s="114"/>
      <c r="N31" s="105"/>
      <c r="O31" s="106"/>
      <c r="P31" s="106"/>
      <c r="Q31" s="41"/>
      <c r="R31" s="41"/>
      <c r="S31" s="41"/>
      <c r="T31" s="41"/>
      <c r="U31" s="42"/>
    </row>
    <row r="32" spans="1:22" s="43" customFormat="1" ht="14.25" customHeight="1">
      <c r="A32" s="115"/>
      <c r="B32" s="98"/>
      <c r="C32" s="99"/>
      <c r="D32" s="41"/>
      <c r="E32" s="117">
        <v>6</v>
      </c>
      <c r="F32" s="40" t="s">
        <v>17</v>
      </c>
      <c r="G32" s="118">
        <f>$A$6/SUM(K15)</f>
        <v>125</v>
      </c>
      <c r="H32" s="119"/>
      <c r="I32" s="120">
        <v>900</v>
      </c>
      <c r="J32" s="121" t="s">
        <v>17</v>
      </c>
      <c r="K32" s="122">
        <f>$A$6/SUM(K21:K22)</f>
        <v>50000</v>
      </c>
      <c r="L32" s="113"/>
      <c r="M32" s="114"/>
      <c r="N32" s="105"/>
      <c r="O32" s="106"/>
      <c r="P32" s="106"/>
      <c r="Q32" s="41"/>
      <c r="R32" s="41"/>
      <c r="S32" s="41"/>
      <c r="T32" s="41"/>
      <c r="U32" s="42"/>
    </row>
    <row r="33" spans="1:26" s="43" customFormat="1" ht="14.25" customHeight="1">
      <c r="A33" s="115"/>
      <c r="B33" s="98"/>
      <c r="C33" s="99"/>
      <c r="D33" s="41"/>
      <c r="E33" s="116"/>
      <c r="F33" s="110"/>
      <c r="G33" s="109"/>
      <c r="H33" s="99"/>
      <c r="I33" s="116"/>
      <c r="J33" s="113"/>
      <c r="K33" s="114"/>
      <c r="L33" s="102"/>
      <c r="M33" s="102"/>
      <c r="N33" s="105"/>
      <c r="O33" s="106"/>
      <c r="P33" s="106"/>
      <c r="Q33" s="41"/>
      <c r="R33" s="41"/>
      <c r="S33" s="41"/>
      <c r="T33" s="41"/>
      <c r="U33" s="42"/>
    </row>
    <row r="34" spans="1:26" ht="14.25" customHeight="1">
      <c r="A34" s="123" t="s">
        <v>18</v>
      </c>
      <c r="B34" s="124" t="s">
        <v>38</v>
      </c>
      <c r="C34" s="4"/>
      <c r="D34" s="4"/>
      <c r="E34" s="125"/>
      <c r="F34" s="126"/>
      <c r="G34" s="127"/>
      <c r="H34" s="110"/>
      <c r="I34" s="113"/>
      <c r="J34" s="113"/>
      <c r="K34" s="113"/>
      <c r="L34" s="128"/>
      <c r="M34" s="129"/>
      <c r="N34" s="130"/>
      <c r="O34" s="90"/>
      <c r="P34" s="90"/>
      <c r="Q34" s="4"/>
      <c r="S34" s="4"/>
      <c r="T34" s="4"/>
      <c r="U34" s="5"/>
    </row>
    <row r="35" spans="1:26" ht="14.25" customHeight="1">
      <c r="A35" s="123" t="s">
        <v>29</v>
      </c>
      <c r="B35" s="124" t="s">
        <v>33</v>
      </c>
      <c r="C35" s="4"/>
      <c r="D35" s="4"/>
      <c r="E35" s="125"/>
      <c r="F35" s="126"/>
      <c r="G35" s="131"/>
      <c r="H35" s="110"/>
      <c r="I35" s="113"/>
      <c r="J35" s="113"/>
      <c r="K35" s="128"/>
      <c r="L35" s="128"/>
      <c r="M35" s="113"/>
      <c r="N35" s="130"/>
      <c r="O35" s="132"/>
      <c r="P35" s="132"/>
      <c r="Q35" s="4"/>
      <c r="S35" s="4"/>
      <c r="T35" s="4"/>
      <c r="U35" s="5"/>
    </row>
    <row r="36" spans="1:26" ht="14.25" customHeight="1">
      <c r="A36" s="123" t="s">
        <v>16</v>
      </c>
      <c r="B36" s="124" t="s">
        <v>19</v>
      </c>
      <c r="C36" s="4"/>
      <c r="D36" s="4"/>
      <c r="E36" s="125"/>
      <c r="F36" s="126"/>
      <c r="G36" s="131"/>
      <c r="H36" s="110"/>
      <c r="I36" s="113"/>
      <c r="J36" s="113"/>
      <c r="K36" s="128"/>
      <c r="L36" s="128"/>
      <c r="M36" s="113"/>
      <c r="N36" s="130"/>
      <c r="O36" s="132"/>
      <c r="P36" s="132"/>
      <c r="Q36" s="4"/>
      <c r="S36" s="4"/>
      <c r="T36" s="4"/>
      <c r="U36" s="5"/>
    </row>
    <row r="37" spans="1:26" ht="14.25" customHeight="1">
      <c r="A37" s="23"/>
      <c r="B37" s="8"/>
      <c r="C37" s="4"/>
      <c r="D37" s="4"/>
      <c r="E37" s="4"/>
      <c r="F37" s="133"/>
      <c r="G37" s="4"/>
      <c r="H37" s="4"/>
      <c r="I37" s="4"/>
      <c r="J37" s="133"/>
      <c r="K37" s="4"/>
      <c r="L37" s="4"/>
      <c r="M37" s="4"/>
      <c r="N37" s="133"/>
      <c r="O37" s="4"/>
      <c r="P37" s="4"/>
      <c r="Q37" s="4"/>
      <c r="S37" s="4"/>
      <c r="T37" s="4"/>
      <c r="U37" s="5"/>
      <c r="Y37" s="125"/>
    </row>
    <row r="38" spans="1:26" ht="14.25" customHeight="1">
      <c r="A38" s="134"/>
      <c r="B38" s="135"/>
      <c r="C38" s="36" t="s">
        <v>8</v>
      </c>
      <c r="D38" s="37"/>
      <c r="E38" s="37"/>
      <c r="F38" s="36" t="s">
        <v>20</v>
      </c>
      <c r="G38" s="37"/>
      <c r="H38" s="37"/>
      <c r="I38" s="37"/>
      <c r="J38" s="36" t="s">
        <v>21</v>
      </c>
      <c r="K38" s="37"/>
      <c r="L38" s="37"/>
      <c r="M38" s="37"/>
      <c r="N38" s="36" t="s">
        <v>22</v>
      </c>
      <c r="O38" s="37"/>
      <c r="P38" s="37"/>
      <c r="Q38" s="36" t="s">
        <v>36</v>
      </c>
      <c r="R38" s="37"/>
      <c r="S38" s="37"/>
      <c r="T38" s="36" t="s">
        <v>37</v>
      </c>
      <c r="U38" s="136"/>
      <c r="V38" s="4"/>
      <c r="Y38" s="125"/>
    </row>
    <row r="39" spans="1:26" ht="12.75" customHeight="1">
      <c r="A39" s="61">
        <f>A11</f>
        <v>1</v>
      </c>
      <c r="B39" s="62"/>
      <c r="C39" s="14">
        <f>C11</f>
        <v>1</v>
      </c>
      <c r="D39" s="16"/>
      <c r="E39" s="16">
        <v>21</v>
      </c>
      <c r="F39" s="17" t="s">
        <v>17</v>
      </c>
      <c r="G39" s="64">
        <f t="shared" ref="G39:G47" si="6">E39*C39</f>
        <v>21</v>
      </c>
      <c r="H39" s="16"/>
      <c r="I39" s="16">
        <v>21</v>
      </c>
      <c r="J39" s="17" t="s">
        <v>17</v>
      </c>
      <c r="K39" s="64">
        <f t="shared" ref="K39:K47" si="7">I39*C39</f>
        <v>21</v>
      </c>
      <c r="L39" s="16"/>
      <c r="M39" s="16">
        <v>24</v>
      </c>
      <c r="N39" s="17" t="s">
        <v>17</v>
      </c>
      <c r="O39" s="64">
        <f t="shared" ref="O39:O47" si="8">M39*C39</f>
        <v>24</v>
      </c>
      <c r="P39" s="16">
        <v>25</v>
      </c>
      <c r="Q39" s="17" t="s">
        <v>17</v>
      </c>
      <c r="R39" s="64">
        <f>P39*C39</f>
        <v>25</v>
      </c>
      <c r="S39" s="16">
        <v>29</v>
      </c>
      <c r="T39" s="17" t="s">
        <v>17</v>
      </c>
      <c r="U39" s="137">
        <f>S39*C39</f>
        <v>29</v>
      </c>
      <c r="X39" s="110">
        <f>((M39+I39+E39+P39+S39)*($I$9/$G$9))/5</f>
        <v>3600</v>
      </c>
      <c r="Y39" s="110">
        <f>I11</f>
        <v>3600</v>
      </c>
      <c r="Z39" s="128">
        <f t="shared" ref="Z39:Z47" si="9">X39-Y39</f>
        <v>0</v>
      </c>
    </row>
    <row r="40" spans="1:26" ht="12.75" customHeight="1">
      <c r="A40" s="61">
        <f>A12</f>
        <v>2</v>
      </c>
      <c r="B40" s="62"/>
      <c r="C40" s="14">
        <f>C12</f>
        <v>2</v>
      </c>
      <c r="D40" s="16"/>
      <c r="E40" s="16">
        <v>7</v>
      </c>
      <c r="F40" s="17" t="s">
        <v>17</v>
      </c>
      <c r="G40" s="64">
        <f t="shared" si="6"/>
        <v>14</v>
      </c>
      <c r="H40" s="16"/>
      <c r="I40" s="16">
        <v>6</v>
      </c>
      <c r="J40" s="17" t="s">
        <v>17</v>
      </c>
      <c r="K40" s="64">
        <f t="shared" si="7"/>
        <v>12</v>
      </c>
      <c r="L40" s="16"/>
      <c r="M40" s="16">
        <v>6</v>
      </c>
      <c r="N40" s="17" t="s">
        <v>17</v>
      </c>
      <c r="O40" s="64">
        <f t="shared" si="8"/>
        <v>12</v>
      </c>
      <c r="P40" s="16">
        <v>6</v>
      </c>
      <c r="Q40" s="17" t="s">
        <v>17</v>
      </c>
      <c r="R40" s="64">
        <f t="shared" ref="R40:R47" si="10">P40*C40</f>
        <v>12</v>
      </c>
      <c r="S40" s="16">
        <v>6</v>
      </c>
      <c r="T40" s="17" t="s">
        <v>17</v>
      </c>
      <c r="U40" s="137">
        <f t="shared" ref="U40:U47" si="11">S40*C40</f>
        <v>12</v>
      </c>
      <c r="X40" s="110">
        <f t="shared" ref="X40:X47" si="12">((M40+I40+E40+P40+S40)*($I$9/$G$9))/5</f>
        <v>930</v>
      </c>
      <c r="Y40" s="110">
        <f>I12</f>
        <v>930</v>
      </c>
      <c r="Z40" s="138">
        <f t="shared" si="9"/>
        <v>0</v>
      </c>
    </row>
    <row r="41" spans="1:26" ht="12.75" customHeight="1">
      <c r="A41" s="61">
        <f>A13</f>
        <v>3</v>
      </c>
      <c r="B41" s="62"/>
      <c r="C41" s="14">
        <f>C13</f>
        <v>3</v>
      </c>
      <c r="D41" s="16"/>
      <c r="E41" s="16">
        <v>4</v>
      </c>
      <c r="F41" s="17" t="s">
        <v>17</v>
      </c>
      <c r="G41" s="64">
        <f t="shared" si="6"/>
        <v>12</v>
      </c>
      <c r="H41" s="16"/>
      <c r="I41" s="16">
        <v>5</v>
      </c>
      <c r="J41" s="17" t="s">
        <v>17</v>
      </c>
      <c r="K41" s="64">
        <f t="shared" si="7"/>
        <v>15</v>
      </c>
      <c r="L41" s="16"/>
      <c r="M41" s="16">
        <v>4</v>
      </c>
      <c r="N41" s="17" t="s">
        <v>17</v>
      </c>
      <c r="O41" s="64">
        <f t="shared" si="8"/>
        <v>12</v>
      </c>
      <c r="P41" s="16">
        <v>2</v>
      </c>
      <c r="Q41" s="17" t="s">
        <v>17</v>
      </c>
      <c r="R41" s="64">
        <f t="shared" si="10"/>
        <v>6</v>
      </c>
      <c r="S41" s="16">
        <v>1</v>
      </c>
      <c r="T41" s="17" t="s">
        <v>17</v>
      </c>
      <c r="U41" s="137">
        <f t="shared" si="11"/>
        <v>3</v>
      </c>
      <c r="X41" s="110">
        <f t="shared" si="12"/>
        <v>480</v>
      </c>
      <c r="Y41" s="110">
        <f>I13</f>
        <v>480</v>
      </c>
      <c r="Z41" s="138">
        <f t="shared" si="9"/>
        <v>0</v>
      </c>
    </row>
    <row r="42" spans="1:26" ht="12.75" customHeight="1">
      <c r="A42" s="61" t="str">
        <f>A14</f>
        <v>$1 ($$$)</v>
      </c>
      <c r="B42" s="62"/>
      <c r="C42" s="14">
        <f>C14</f>
        <v>3</v>
      </c>
      <c r="D42" s="16"/>
      <c r="E42" s="16">
        <v>7</v>
      </c>
      <c r="F42" s="17" t="s">
        <v>17</v>
      </c>
      <c r="G42" s="64">
        <f t="shared" si="6"/>
        <v>21</v>
      </c>
      <c r="H42" s="16"/>
      <c r="I42" s="16">
        <v>6</v>
      </c>
      <c r="J42" s="17" t="s">
        <v>17</v>
      </c>
      <c r="K42" s="64">
        <f t="shared" si="7"/>
        <v>18</v>
      </c>
      <c r="L42" s="16"/>
      <c r="M42" s="16">
        <v>7</v>
      </c>
      <c r="N42" s="17" t="s">
        <v>17</v>
      </c>
      <c r="O42" s="64">
        <f t="shared" si="8"/>
        <v>21</v>
      </c>
      <c r="P42" s="16">
        <v>7</v>
      </c>
      <c r="Q42" s="17" t="s">
        <v>17</v>
      </c>
      <c r="R42" s="64">
        <f t="shared" si="10"/>
        <v>21</v>
      </c>
      <c r="S42" s="16">
        <v>8</v>
      </c>
      <c r="T42" s="17" t="s">
        <v>17</v>
      </c>
      <c r="U42" s="137">
        <f t="shared" si="11"/>
        <v>24</v>
      </c>
      <c r="X42" s="110">
        <f t="shared" si="12"/>
        <v>1050</v>
      </c>
      <c r="Y42" s="110">
        <f>I14</f>
        <v>1050</v>
      </c>
      <c r="Z42" s="138">
        <f t="shared" si="9"/>
        <v>0</v>
      </c>
    </row>
    <row r="43" spans="1:26" ht="12.75" customHeight="1">
      <c r="A43" s="61" t="str">
        <f>A15</f>
        <v>$2 ($$$)</v>
      </c>
      <c r="B43" s="8"/>
      <c r="C43" s="14">
        <f>C15</f>
        <v>6</v>
      </c>
      <c r="D43" s="4"/>
      <c r="E43" s="16">
        <v>1</v>
      </c>
      <c r="F43" s="17" t="s">
        <v>17</v>
      </c>
      <c r="G43" s="64">
        <f t="shared" si="6"/>
        <v>6</v>
      </c>
      <c r="H43" s="4"/>
      <c r="I43" s="16">
        <v>1</v>
      </c>
      <c r="J43" s="17" t="s">
        <v>17</v>
      </c>
      <c r="K43" s="64">
        <f t="shared" si="7"/>
        <v>6</v>
      </c>
      <c r="L43" s="4"/>
      <c r="M43" s="67">
        <v>2</v>
      </c>
      <c r="N43" s="17" t="s">
        <v>17</v>
      </c>
      <c r="O43" s="64">
        <f t="shared" si="8"/>
        <v>12</v>
      </c>
      <c r="P43" s="67">
        <v>2</v>
      </c>
      <c r="Q43" s="17" t="s">
        <v>17</v>
      </c>
      <c r="R43" s="64">
        <f t="shared" si="10"/>
        <v>12</v>
      </c>
      <c r="S43" s="67">
        <v>2</v>
      </c>
      <c r="T43" s="17" t="s">
        <v>17</v>
      </c>
      <c r="U43" s="137">
        <f t="shared" si="11"/>
        <v>12</v>
      </c>
      <c r="X43" s="110">
        <f t="shared" si="12"/>
        <v>240</v>
      </c>
      <c r="Y43" s="110">
        <f>I15</f>
        <v>240</v>
      </c>
      <c r="Z43" s="138">
        <f t="shared" si="9"/>
        <v>0</v>
      </c>
    </row>
    <row r="44" spans="1:26" ht="12.75" customHeight="1">
      <c r="A44" s="61">
        <f>A16</f>
        <v>9</v>
      </c>
      <c r="B44" s="8"/>
      <c r="C44" s="14">
        <f>C16</f>
        <v>9</v>
      </c>
      <c r="D44" s="4"/>
      <c r="E44" s="16">
        <v>1</v>
      </c>
      <c r="F44" s="17" t="s">
        <v>17</v>
      </c>
      <c r="G44" s="64">
        <f t="shared" si="6"/>
        <v>9</v>
      </c>
      <c r="H44" s="4"/>
      <c r="I44" s="16">
        <v>1</v>
      </c>
      <c r="J44" s="17" t="s">
        <v>17</v>
      </c>
      <c r="K44" s="64">
        <f t="shared" si="7"/>
        <v>9</v>
      </c>
      <c r="L44" s="4"/>
      <c r="M44" s="67">
        <v>0</v>
      </c>
      <c r="N44" s="17" t="s">
        <v>17</v>
      </c>
      <c r="O44" s="64">
        <f t="shared" si="8"/>
        <v>0</v>
      </c>
      <c r="P44" s="67">
        <v>1</v>
      </c>
      <c r="Q44" s="17" t="s">
        <v>17</v>
      </c>
      <c r="R44" s="64">
        <f t="shared" si="10"/>
        <v>9</v>
      </c>
      <c r="S44" s="67">
        <v>1</v>
      </c>
      <c r="T44" s="17" t="s">
        <v>17</v>
      </c>
      <c r="U44" s="137">
        <f t="shared" si="11"/>
        <v>9</v>
      </c>
      <c r="X44" s="110">
        <f t="shared" si="12"/>
        <v>120</v>
      </c>
      <c r="Y44" s="110">
        <f>I16</f>
        <v>120</v>
      </c>
      <c r="Z44" s="138">
        <f t="shared" si="9"/>
        <v>0</v>
      </c>
    </row>
    <row r="45" spans="1:26" ht="12.75" customHeight="1">
      <c r="A45" s="61" t="str">
        <f>A17</f>
        <v>$3 ($$$)</v>
      </c>
      <c r="B45" s="8"/>
      <c r="C45" s="14">
        <f>C17</f>
        <v>9</v>
      </c>
      <c r="D45" s="4"/>
      <c r="E45" s="16">
        <v>1</v>
      </c>
      <c r="F45" s="17" t="s">
        <v>17</v>
      </c>
      <c r="G45" s="64">
        <f t="shared" si="6"/>
        <v>9</v>
      </c>
      <c r="H45" s="4"/>
      <c r="I45" s="16">
        <v>1</v>
      </c>
      <c r="J45" s="17" t="s">
        <v>17</v>
      </c>
      <c r="K45" s="64">
        <f t="shared" si="7"/>
        <v>9</v>
      </c>
      <c r="L45" s="4"/>
      <c r="M45" s="67">
        <v>1</v>
      </c>
      <c r="N45" s="17" t="s">
        <v>17</v>
      </c>
      <c r="O45" s="64">
        <f t="shared" si="8"/>
        <v>9</v>
      </c>
      <c r="P45" s="67">
        <v>1</v>
      </c>
      <c r="Q45" s="17" t="s">
        <v>17</v>
      </c>
      <c r="R45" s="64">
        <f t="shared" si="10"/>
        <v>9</v>
      </c>
      <c r="S45" s="67">
        <v>2</v>
      </c>
      <c r="T45" s="17" t="s">
        <v>17</v>
      </c>
      <c r="U45" s="137">
        <f t="shared" si="11"/>
        <v>18</v>
      </c>
      <c r="X45" s="110">
        <f t="shared" si="12"/>
        <v>180</v>
      </c>
      <c r="Y45" s="110">
        <f>I17</f>
        <v>180</v>
      </c>
      <c r="Z45" s="138">
        <f t="shared" si="9"/>
        <v>0</v>
      </c>
    </row>
    <row r="46" spans="1:26" ht="14.25" customHeight="1">
      <c r="A46" s="61">
        <f>A18</f>
        <v>15</v>
      </c>
      <c r="B46" s="8"/>
      <c r="C46" s="14">
        <f>C18</f>
        <v>15</v>
      </c>
      <c r="D46" s="4"/>
      <c r="E46" s="16">
        <v>1</v>
      </c>
      <c r="F46" s="17" t="s">
        <v>17</v>
      </c>
      <c r="G46" s="64">
        <f t="shared" si="6"/>
        <v>15</v>
      </c>
      <c r="H46" s="4"/>
      <c r="I46" s="16">
        <v>0</v>
      </c>
      <c r="J46" s="17" t="s">
        <v>17</v>
      </c>
      <c r="K46" s="64">
        <f t="shared" si="7"/>
        <v>0</v>
      </c>
      <c r="L46" s="4"/>
      <c r="M46" s="67">
        <v>0</v>
      </c>
      <c r="N46" s="17" t="s">
        <v>17</v>
      </c>
      <c r="O46" s="64">
        <f t="shared" si="8"/>
        <v>0</v>
      </c>
      <c r="P46" s="67">
        <v>0</v>
      </c>
      <c r="Q46" s="17" t="s">
        <v>17</v>
      </c>
      <c r="R46" s="64">
        <f t="shared" si="10"/>
        <v>0</v>
      </c>
      <c r="S46" s="67">
        <v>0</v>
      </c>
      <c r="T46" s="17" t="s">
        <v>17</v>
      </c>
      <c r="U46" s="137">
        <f t="shared" si="11"/>
        <v>0</v>
      </c>
      <c r="X46" s="110">
        <f t="shared" si="12"/>
        <v>30</v>
      </c>
      <c r="Y46" s="110">
        <f t="shared" ref="Y46:Y47" si="13">I18</f>
        <v>30</v>
      </c>
      <c r="Z46" s="138">
        <f t="shared" si="9"/>
        <v>0</v>
      </c>
    </row>
    <row r="47" spans="1:26" ht="14.25" customHeight="1">
      <c r="A47" s="139" t="str">
        <f>A19</f>
        <v>$5 ($$$)</v>
      </c>
      <c r="B47" s="33"/>
      <c r="C47" s="140">
        <f>C19</f>
        <v>15</v>
      </c>
      <c r="D47" s="40"/>
      <c r="E47" s="40">
        <v>0</v>
      </c>
      <c r="F47" s="36" t="s">
        <v>17</v>
      </c>
      <c r="G47" s="141">
        <f t="shared" si="6"/>
        <v>0</v>
      </c>
      <c r="H47" s="40"/>
      <c r="I47" s="40">
        <v>1</v>
      </c>
      <c r="J47" s="36" t="s">
        <v>17</v>
      </c>
      <c r="K47" s="141">
        <f t="shared" si="7"/>
        <v>15</v>
      </c>
      <c r="L47" s="40"/>
      <c r="M47" s="40">
        <v>1</v>
      </c>
      <c r="N47" s="36" t="s">
        <v>17</v>
      </c>
      <c r="O47" s="141">
        <f t="shared" si="8"/>
        <v>15</v>
      </c>
      <c r="P47" s="40">
        <v>1</v>
      </c>
      <c r="Q47" s="36" t="s">
        <v>17</v>
      </c>
      <c r="R47" s="141">
        <f t="shared" si="10"/>
        <v>15</v>
      </c>
      <c r="S47" s="40">
        <v>0</v>
      </c>
      <c r="T47" s="36" t="s">
        <v>17</v>
      </c>
      <c r="U47" s="142">
        <f t="shared" si="11"/>
        <v>0</v>
      </c>
      <c r="X47" s="110">
        <f t="shared" si="12"/>
        <v>90</v>
      </c>
      <c r="Y47" s="110">
        <f t="shared" si="13"/>
        <v>90</v>
      </c>
      <c r="Z47" s="138">
        <f t="shared" si="9"/>
        <v>0</v>
      </c>
    </row>
    <row r="48" spans="1:26" ht="14.25" customHeight="1" thickBot="1">
      <c r="A48" s="143" t="s">
        <v>26</v>
      </c>
      <c r="B48" s="144"/>
      <c r="C48" s="145"/>
      <c r="D48" s="146"/>
      <c r="E48" s="146">
        <f>SUM(E39:E47)</f>
        <v>43</v>
      </c>
      <c r="F48" s="146"/>
      <c r="G48" s="147">
        <f>SUM(G39:G47)</f>
        <v>107</v>
      </c>
      <c r="H48" s="146"/>
      <c r="I48" s="146">
        <f>SUM(I39:I47)</f>
        <v>42</v>
      </c>
      <c r="J48" s="146"/>
      <c r="K48" s="147">
        <f>SUM(K39:K47)</f>
        <v>105</v>
      </c>
      <c r="L48" s="146"/>
      <c r="M48" s="146">
        <f>SUM(M39:M47)</f>
        <v>45</v>
      </c>
      <c r="N48" s="146"/>
      <c r="O48" s="147">
        <f>SUM(O39:O47)</f>
        <v>105</v>
      </c>
      <c r="P48" s="146">
        <f>SUM(P39:P47)</f>
        <v>45</v>
      </c>
      <c r="Q48" s="146"/>
      <c r="R48" s="147">
        <f>SUM(R39:R47)</f>
        <v>109</v>
      </c>
      <c r="S48" s="146">
        <f>SUM(S39:S47)</f>
        <v>49</v>
      </c>
      <c r="T48" s="146"/>
      <c r="U48" s="148">
        <f>SUM(U39:U47)</f>
        <v>107</v>
      </c>
    </row>
    <row r="49" spans="1:25" ht="14.25" customHeight="1">
      <c r="A49" s="4"/>
      <c r="B49" s="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Y49" s="149">
        <f>SUM(G48+K48+O48+R48+U48)/5</f>
        <v>106.6</v>
      </c>
    </row>
    <row r="50" spans="1:25" ht="14.25" customHeight="1">
      <c r="A50" s="4"/>
      <c r="B50" s="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25" ht="14.25" customHeight="1">
      <c r="E51" s="4"/>
    </row>
    <row r="52" spans="1:25" ht="14.25" customHeight="1">
      <c r="E52" s="4"/>
    </row>
    <row r="53" spans="1:25" ht="14.25" customHeight="1">
      <c r="E53" s="4"/>
    </row>
    <row r="54" spans="1:25" ht="14.25" customHeight="1">
      <c r="E54" s="4"/>
    </row>
    <row r="55" spans="1:25" ht="14.25" customHeight="1">
      <c r="B55" s="3"/>
      <c r="E55" s="4"/>
    </row>
    <row r="56" spans="1:25" ht="14.25" customHeight="1">
      <c r="B56" s="3"/>
      <c r="E56" s="4"/>
    </row>
    <row r="57" spans="1:25" ht="14.25" customHeight="1">
      <c r="B57" s="3"/>
      <c r="E57" s="4"/>
    </row>
  </sheetData>
  <mergeCells count="5">
    <mergeCell ref="A1:R1"/>
    <mergeCell ref="A2:R2"/>
    <mergeCell ref="A3:R3"/>
    <mergeCell ref="A4:R4"/>
    <mergeCell ref="E27:K27"/>
  </mergeCells>
  <phoneticPr fontId="0" type="noConversion"/>
  <printOptions horizontalCentered="1"/>
  <pageMargins left="0.28000000000000003" right="0.28000000000000003" top="0.7" bottom="0.2" header="0.5" footer="0.3"/>
  <pageSetup scale="89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1385</vt:lpstr>
      <vt:lpstr>'1385'!Print_Area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2014-10-15T17:29:45Z</cp:lastPrinted>
  <dcterms:created xsi:type="dcterms:W3CDTF">1998-07-22T12:50:39Z</dcterms:created>
  <dcterms:modified xsi:type="dcterms:W3CDTF">2016-12-29T18:53:03Z</dcterms:modified>
</cp:coreProperties>
</file>