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495" windowHeight="11670" tabRatio="601"/>
  </bookViews>
  <sheets>
    <sheet name="1442" sheetId="1" r:id="rId1"/>
  </sheets>
  <definedNames>
    <definedName name="_xlnm.Print_Area" localSheetId="0">'1442'!$A$1:$R$39</definedName>
  </definedNames>
  <calcPr calcId="171027"/>
</workbook>
</file>

<file path=xl/calcChain.xml><?xml version="1.0" encoding="utf-8"?>
<calcChain xmlns="http://schemas.openxmlformats.org/spreadsheetml/2006/main">
  <c r="C47" i="1" l="1"/>
  <c r="C48" i="1"/>
  <c r="C49" i="1"/>
  <c r="C50" i="1"/>
  <c r="C51" i="1"/>
  <c r="C52" i="1"/>
  <c r="S47" i="1" l="1"/>
  <c r="S48" i="1"/>
  <c r="S49" i="1"/>
  <c r="S50" i="1"/>
  <c r="S51" i="1"/>
  <c r="S52" i="1"/>
  <c r="A47" i="1"/>
  <c r="A48" i="1"/>
  <c r="A49" i="1"/>
  <c r="A50" i="1"/>
  <c r="A51" i="1"/>
  <c r="A52" i="1"/>
  <c r="P53" i="1" l="1"/>
  <c r="M53" i="1"/>
  <c r="I53" i="1"/>
  <c r="E53" i="1"/>
  <c r="O48" i="1"/>
  <c r="G47" i="1"/>
  <c r="R47" i="1"/>
  <c r="R48" i="1"/>
  <c r="G49" i="1"/>
  <c r="K50" i="1"/>
  <c r="K51" i="1"/>
  <c r="O52" i="1"/>
  <c r="I11" i="1"/>
  <c r="T47" i="1" s="1"/>
  <c r="V47" i="1" s="1"/>
  <c r="I12" i="1"/>
  <c r="T48" i="1" s="1"/>
  <c r="V48" i="1" s="1"/>
  <c r="I13" i="1"/>
  <c r="T49" i="1" s="1"/>
  <c r="V49" i="1" s="1"/>
  <c r="I14" i="1"/>
  <c r="T50" i="1" s="1"/>
  <c r="V50" i="1" s="1"/>
  <c r="I15" i="1"/>
  <c r="T51" i="1" s="1"/>
  <c r="V51" i="1" s="1"/>
  <c r="I16" i="1"/>
  <c r="T52" i="1" s="1"/>
  <c r="V52" i="1" s="1"/>
  <c r="O51" i="1" l="1"/>
  <c r="R50" i="1"/>
  <c r="K48" i="1"/>
  <c r="O50" i="1"/>
  <c r="R49" i="1"/>
  <c r="R52" i="1"/>
  <c r="R51" i="1"/>
  <c r="K49" i="1"/>
  <c r="G48" i="1"/>
  <c r="K47" i="1"/>
  <c r="O49" i="1"/>
  <c r="O47" i="1"/>
  <c r="G51" i="1"/>
  <c r="K52" i="1"/>
  <c r="G50" i="1"/>
  <c r="G52" i="1"/>
  <c r="C30" i="1"/>
  <c r="O53" i="1" l="1"/>
  <c r="G29" i="1"/>
  <c r="G31" i="1" s="1"/>
  <c r="M30" i="1"/>
  <c r="E30" i="1"/>
  <c r="K9" i="1"/>
  <c r="K28" i="1" s="1"/>
  <c r="K53" i="1"/>
  <c r="C36" i="1"/>
  <c r="A45" i="1"/>
  <c r="G6" i="1"/>
  <c r="M28" i="1" l="1"/>
  <c r="E28" i="1"/>
  <c r="I38" i="1"/>
  <c r="K21" i="1"/>
  <c r="K23" i="1"/>
  <c r="E23" i="1" s="1"/>
  <c r="K19" i="1"/>
  <c r="K18" i="1"/>
  <c r="K24" i="1"/>
  <c r="M24" i="1" s="1"/>
  <c r="K17" i="1"/>
  <c r="K22" i="1"/>
  <c r="K26" i="1"/>
  <c r="K27" i="1"/>
  <c r="K25" i="1"/>
  <c r="K12" i="1"/>
  <c r="K14" i="1"/>
  <c r="K20" i="1"/>
  <c r="K13" i="1"/>
  <c r="K16" i="1"/>
  <c r="K11" i="1"/>
  <c r="K15" i="1"/>
  <c r="I29" i="1"/>
  <c r="I31" i="1" s="1"/>
  <c r="G53" i="1"/>
  <c r="R53" i="1"/>
  <c r="E24" i="1" l="1"/>
  <c r="E38" i="1"/>
  <c r="I35" i="1"/>
  <c r="M17" i="1"/>
  <c r="E17" i="1"/>
  <c r="E14" i="1"/>
  <c r="M14" i="1"/>
  <c r="M11" i="1"/>
  <c r="E11" i="1"/>
  <c r="E21" i="1"/>
  <c r="M21" i="1"/>
  <c r="E18" i="1"/>
  <c r="M18" i="1"/>
  <c r="M13" i="1"/>
  <c r="E13" i="1"/>
  <c r="M26" i="1"/>
  <c r="E26" i="1"/>
  <c r="E12" i="1"/>
  <c r="M12" i="1"/>
  <c r="M16" i="1"/>
  <c r="E16" i="1"/>
  <c r="M27" i="1"/>
  <c r="E27" i="1"/>
  <c r="E15" i="1"/>
  <c r="M15" i="1"/>
  <c r="E20" i="1"/>
  <c r="M20" i="1"/>
  <c r="M23" i="1"/>
  <c r="E22" i="1"/>
  <c r="M22" i="1"/>
  <c r="E19" i="1"/>
  <c r="M19" i="1"/>
  <c r="E25" i="1"/>
  <c r="M25" i="1"/>
  <c r="I37" i="1"/>
  <c r="E37" i="1"/>
  <c r="T54" i="1"/>
  <c r="K29" i="1"/>
  <c r="K31" i="1" s="1"/>
  <c r="E31" i="1" s="1"/>
  <c r="E36" i="1"/>
  <c r="E29" i="1" l="1"/>
  <c r="M29" i="1"/>
  <c r="M31" i="1" s="1"/>
  <c r="K6" i="1" s="1"/>
  <c r="O24" i="1" s="1"/>
  <c r="O11" i="1" l="1"/>
  <c r="O17" i="1"/>
  <c r="O12" i="1"/>
  <c r="O13" i="1"/>
  <c r="O20" i="1"/>
  <c r="O28" i="1"/>
  <c r="O14" i="1"/>
  <c r="O21" i="1"/>
  <c r="O15" i="1"/>
  <c r="O22" i="1"/>
  <c r="O25" i="1"/>
  <c r="O16" i="1"/>
  <c r="O23" i="1"/>
  <c r="O26" i="1"/>
  <c r="O27" i="1"/>
  <c r="O18" i="1"/>
  <c r="O19" i="1"/>
  <c r="O30" i="1"/>
  <c r="R30" i="1" s="1"/>
  <c r="O6" i="1"/>
  <c r="R16" i="1" l="1"/>
  <c r="R24" i="1"/>
  <c r="R28" i="1"/>
  <c r="O29" i="1"/>
  <c r="O31" i="1" s="1"/>
  <c r="R29" i="1" l="1"/>
  <c r="R31" i="1" s="1"/>
</calcChain>
</file>

<file path=xl/sharedStrings.xml><?xml version="1.0" encoding="utf-8"?>
<sst xmlns="http://schemas.openxmlformats.org/spreadsheetml/2006/main" count="107" uniqueCount="55">
  <si>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</si>
  <si>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</si>
  <si>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</si>
  <si>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</si>
  <si>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</si>
  <si>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</si>
  <si>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</si>
  <si>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</si>
  <si>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</si>
  <si>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</si>
  <si>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</si>
  <si>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</si>
  <si>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</si>
  <si>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</si>
  <si>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</si>
  <si>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</si>
  <si>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</si>
  <si>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</si>
  <si>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</si>
  <si>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</si>
  <si>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</si>
  <si>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</si>
  <si>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</si>
  <si>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</si>
  <si>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</si>
  <si>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</si>
  <si>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</si>
  <si>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</si>
  <si>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</si>
  <si>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</si>
  <si>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</si>
  <si>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</si>
  <si>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</si>
  <si>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</si>
  <si>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</si>
  <si>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</si>
  <si>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</si>
  <si>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</si>
  <si>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Totals</t>
  </si>
  <si>
    <t>INSTANT GAME #1442 - "AMAZING 8S"</t>
  </si>
  <si>
    <t>8 = WIN 8 TIMES THE PRIZE</t>
  </si>
  <si>
    <r>
      <t xml:space="preserve">($1x4) + </t>
    </r>
    <r>
      <rPr>
        <b/>
        <sz val="12"/>
        <color rgb="FFFF0000"/>
        <rFont val="Calibri"/>
        <family val="2"/>
        <scheme val="minor"/>
      </rPr>
      <t>$2 (8)</t>
    </r>
  </si>
  <si>
    <t>$10 + ($5x2)</t>
  </si>
  <si>
    <t>$10 (8)</t>
  </si>
  <si>
    <t>$100 (8)</t>
  </si>
  <si>
    <t>($50x12) + ($100x2)</t>
  </si>
  <si>
    <t>($5x12) + ($10x2)</t>
  </si>
  <si>
    <r>
      <t>$5</t>
    </r>
    <r>
      <rPr>
        <b/>
        <sz val="12"/>
        <color rgb="FFFF0000"/>
        <rFont val="Calibri"/>
        <family val="2"/>
        <scheme val="minor"/>
      </rPr>
      <t xml:space="preserve"> (8) </t>
    </r>
    <r>
      <rPr>
        <sz val="12"/>
        <rFont val="Calibri"/>
        <family val="2"/>
        <scheme val="minor"/>
      </rPr>
      <t xml:space="preserve">+ ($20x2) </t>
    </r>
  </si>
  <si>
    <t>$20x2</t>
  </si>
  <si>
    <t>$5 (8)</t>
  </si>
  <si>
    <t>($2x10) + ($5x4)</t>
  </si>
  <si>
    <t>2nd Chance Prize</t>
  </si>
  <si>
    <t>$1 (8)</t>
  </si>
  <si>
    <t>$4x2</t>
  </si>
  <si>
    <t>JULY 26, 2017 - VERSION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</si>
</sst>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8" fontId="2" fillId="0" borderId="0" xfId="2" applyFont="1"/>
    <xf numFmtId="38" fontId="2" fillId="0" borderId="0" xfId="1" applyNumberFormat="1" applyFont="1"/>
    <xf numFmtId="164" fontId="2" fillId="0" borderId="4" xfId="0" applyNumberFormat="1" applyFont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2" xfId="0" applyFont="1" applyFill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0" fontId="2" fillId="2" borderId="12" xfId="0" applyFont="1" applyFill="1" applyBorder="1" applyAlignment="1">
      <alignment horizontal="right"/>
    </xf>
    <xf numFmtId="10" fontId="2" fillId="2" borderId="12" xfId="0" applyNumberFormat="1" applyFont="1" applyFill="1" applyBorder="1" applyAlignment="1">
      <alignment horizontal="right"/>
    </xf>
    <xf numFmtId="8" fontId="2" fillId="0" borderId="0" xfId="2" applyFont="1" applyBorder="1"/>
    <xf numFmtId="0" fontId="2" fillId="0" borderId="12" xfId="0" applyFont="1" applyFill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2" borderId="12" xfId="0" applyNumberFormat="1" applyFont="1" applyFill="1" applyBorder="1" applyAlignment="1">
      <alignment horizontal="center"/>
    </xf>
    <xf numFmtId="0" fontId="2" fillId="2" borderId="12" xfId="0" applyFont="1" applyFill="1" applyBorder="1"/>
    <xf numFmtId="38" fontId="3" fillId="2" borderId="0" xfId="1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right"/>
    </xf>
    <xf numFmtId="168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center"/>
    </xf>
    <xf numFmtId="6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7" fillId="0" borderId="4" xfId="0" applyFont="1" applyBorder="1"/>
    <xf numFmtId="0" fontId="6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5" fillId="0" borderId="4" xfId="0" applyFont="1" applyBorder="1"/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4" fontId="2" fillId="0" borderId="6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2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6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Fill="1" applyBorder="1" applyAlignment="1">
      <alignment horizontal="left"/>
    </xf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Fill="1" applyBorder="1" applyAlignment="1"/>
    <xf numFmtId="6" fontId="2" fillId="0" borderId="15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5" fontId="2" fillId="0" borderId="16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5" fontId="2" fillId="0" borderId="12" xfId="0" applyNumberFormat="1" applyFont="1" applyFill="1" applyBorder="1"/>
    <xf numFmtId="170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6" fontId="6" fillId="2" borderId="4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169" fontId="2" fillId="0" borderId="22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164" fontId="2" fillId="0" borderId="1" xfId="0" applyNumberFormat="1" applyFont="1" applyFill="1" applyBorder="1"/>
    <xf numFmtId="4" fontId="2" fillId="0" borderId="23" xfId="0" applyNumberFormat="1" applyFont="1" applyFill="1" applyBorder="1" applyAlignment="1">
      <alignment horizontal="left"/>
    </xf>
    <xf numFmtId="169" fontId="2" fillId="0" borderId="7" xfId="0" applyNumberFormat="1" applyFont="1" applyFill="1" applyBorder="1" applyAlignment="1">
      <alignment horizontal="right"/>
    </xf>
    <xf numFmtId="169" fontId="2" fillId="0" borderId="2" xfId="0" applyNumberFormat="1" applyFont="1" applyFill="1" applyBorder="1" applyAlignment="1">
      <alignment horizontal="right"/>
    </xf>
    <xf numFmtId="4" fontId="2" fillId="0" borderId="8" xfId="0" applyNumberFormat="1" applyFont="1" applyFill="1" applyBorder="1" applyAlignment="1">
      <alignment horizontal="left"/>
    </xf>
    <xf numFmtId="6" fontId="6" fillId="0" borderId="4" xfId="0" applyNumberFormat="1" applyFont="1" applyFill="1" applyBorder="1" applyAlignment="1">
      <alignment horizontal="left"/>
    </xf>
    <xf numFmtId="8" fontId="2" fillId="0" borderId="0" xfId="2" applyFont="1" applyFill="1" applyBorder="1"/>
    <xf numFmtId="0" fontId="2" fillId="0" borderId="0" xfId="0" applyFont="1" applyFill="1"/>
    <xf numFmtId="38" fontId="2" fillId="0" borderId="0" xfId="1" applyNumberFormat="1" applyFont="1" applyFill="1"/>
    <xf numFmtId="38" fontId="2" fillId="0" borderId="22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23" xfId="1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9"/>
  <sheetViews>
    <sheetView tabSelected="1" topLeftCell="A7" zoomScaleNormal="100" zoomScaleSheetLayoutView="80" workbookViewId="0">
      <selection activeCell="M25" sqref="M25"/>
    </sheetView>
  </sheetViews>
  <sheetFormatPr defaultColWidth="10.7109375" defaultRowHeight="14.25" customHeight="1"/>
  <cols>
    <col min="1" max="1" width="30.5703125" style="5" customWidth="1"/>
    <col min="2" max="2" width="6.28515625" style="160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2.7109375" style="5" bestFit="1" customWidth="1"/>
    <col min="12" max="12" width="4.42578125" style="5" bestFit="1" customWidth="1"/>
    <col min="13" max="13" width="12.7109375" style="5" bestFit="1" customWidth="1"/>
    <col min="14" max="14" width="2.28515625" style="5" bestFit="1" customWidth="1"/>
    <col min="15" max="15" width="13.140625" style="5" customWidth="1"/>
    <col min="16" max="16" width="4.140625" style="5" bestFit="1" customWidth="1"/>
    <col min="17" max="17" width="2.28515625" style="5" bestFit="1" customWidth="1"/>
    <col min="18" max="18" width="13.5703125" style="5" customWidth="1"/>
    <col min="19" max="19" width="8.85546875" style="5" bestFit="1" customWidth="1"/>
    <col min="20" max="20" width="8.42578125" style="5" bestFit="1" customWidth="1"/>
    <col min="21" max="21" width="1.7109375" style="5" customWidth="1"/>
    <col min="22" max="22" width="6.285156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79" t="s">
        <v>26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  <c r="S1" s="1"/>
      <c r="T1" s="4"/>
    </row>
    <row r="2" spans="1:26" ht="14.25" customHeight="1">
      <c r="A2" s="182" t="s">
        <v>25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4"/>
      <c r="S2" s="2"/>
      <c r="T2" s="4"/>
    </row>
    <row r="3" spans="1:26" ht="14.25" customHeight="1">
      <c r="A3" s="182" t="s">
        <v>39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4"/>
      <c r="S3" s="2"/>
      <c r="T3" s="4"/>
      <c r="U3" s="6"/>
      <c r="V3" s="6"/>
      <c r="W3" s="6"/>
      <c r="X3" s="6"/>
      <c r="Y3" s="6"/>
    </row>
    <row r="4" spans="1:26" ht="14.25" customHeight="1">
      <c r="A4" s="185" t="s">
        <v>54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7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360000</v>
      </c>
      <c r="B6" s="8"/>
      <c r="C6" s="14">
        <v>5</v>
      </c>
      <c r="D6" s="15"/>
      <c r="E6" s="4" t="s">
        <v>1</v>
      </c>
      <c r="F6" s="4"/>
      <c r="G6" s="16">
        <f>A6*C6</f>
        <v>1800000</v>
      </c>
      <c r="H6" s="14" t="s">
        <v>0</v>
      </c>
      <c r="I6" s="17" t="s">
        <v>2</v>
      </c>
      <c r="J6" s="4"/>
      <c r="K6" s="18">
        <f>M31</f>
        <v>1242104</v>
      </c>
      <c r="L6" s="4"/>
      <c r="M6" s="17" t="s">
        <v>3</v>
      </c>
      <c r="N6" s="4"/>
      <c r="O6" s="19">
        <f>K6/G6</f>
        <v>0.69005777777777777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34</v>
      </c>
      <c r="C9" s="17"/>
      <c r="D9" s="17"/>
      <c r="E9" s="29" t="s">
        <v>6</v>
      </c>
      <c r="F9" s="29"/>
      <c r="G9" s="29">
        <v>75</v>
      </c>
      <c r="H9" s="29"/>
      <c r="I9" s="32">
        <v>30000</v>
      </c>
      <c r="J9" s="32"/>
      <c r="K9" s="33">
        <f>A6/I9</f>
        <v>12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33</v>
      </c>
      <c r="B10" s="35" t="s">
        <v>35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56">
        <v>8</v>
      </c>
      <c r="B11" s="57">
        <v>1</v>
      </c>
      <c r="C11" s="58">
        <v>8</v>
      </c>
      <c r="D11" s="58"/>
      <c r="E11" s="59">
        <f t="shared" ref="E11:E28" si="0">$A$6/K11</f>
        <v>18.75</v>
      </c>
      <c r="F11" s="60"/>
      <c r="G11" s="59">
        <v>4</v>
      </c>
      <c r="H11" s="61"/>
      <c r="I11" s="62">
        <f t="shared" ref="I11:I16" si="1">G11*($I$9/$G$9)</f>
        <v>1600</v>
      </c>
      <c r="J11" s="63"/>
      <c r="K11" s="62">
        <f t="shared" ref="K11:K28" si="2">I11*$K$9</f>
        <v>19200</v>
      </c>
      <c r="L11" s="64"/>
      <c r="M11" s="65">
        <f t="shared" ref="M11:M28" si="3">K11*C11</f>
        <v>153600</v>
      </c>
      <c r="N11" s="66"/>
      <c r="O11" s="67">
        <f t="shared" ref="O11:O28" si="4">(M11/$K$6)</f>
        <v>0.12366114270624683</v>
      </c>
      <c r="P11" s="68"/>
      <c r="Q11" s="61"/>
      <c r="R11" s="69"/>
      <c r="S11" s="54"/>
      <c r="V11" s="55"/>
    </row>
    <row r="12" spans="1:26" ht="14.25" customHeight="1">
      <c r="A12" s="172" t="s">
        <v>52</v>
      </c>
      <c r="B12" s="57">
        <v>1</v>
      </c>
      <c r="C12" s="58">
        <v>8</v>
      </c>
      <c r="D12" s="58"/>
      <c r="E12" s="59">
        <f t="shared" si="0"/>
        <v>15</v>
      </c>
      <c r="F12" s="60"/>
      <c r="G12" s="59">
        <v>5</v>
      </c>
      <c r="H12" s="61"/>
      <c r="I12" s="62">
        <f t="shared" si="1"/>
        <v>2000</v>
      </c>
      <c r="J12" s="63"/>
      <c r="K12" s="62">
        <f t="shared" si="2"/>
        <v>24000</v>
      </c>
      <c r="L12" s="64"/>
      <c r="M12" s="65">
        <f t="shared" si="3"/>
        <v>192000</v>
      </c>
      <c r="N12" s="66"/>
      <c r="O12" s="67">
        <f t="shared" si="4"/>
        <v>0.15457642838280852</v>
      </c>
      <c r="P12" s="68"/>
      <c r="Q12" s="61"/>
      <c r="R12" s="69"/>
      <c r="S12" s="54"/>
      <c r="V12" s="55"/>
    </row>
    <row r="13" spans="1:26" ht="14.25" customHeight="1">
      <c r="A13" s="70" t="s">
        <v>53</v>
      </c>
      <c r="B13" s="57">
        <v>2</v>
      </c>
      <c r="C13" s="58">
        <v>8</v>
      </c>
      <c r="D13" s="58"/>
      <c r="E13" s="59">
        <f t="shared" si="0"/>
        <v>25</v>
      </c>
      <c r="F13" s="60"/>
      <c r="G13" s="59">
        <v>3</v>
      </c>
      <c r="H13" s="61"/>
      <c r="I13" s="62">
        <f t="shared" si="1"/>
        <v>1200</v>
      </c>
      <c r="J13" s="63"/>
      <c r="K13" s="62">
        <f t="shared" si="2"/>
        <v>14400</v>
      </c>
      <c r="L13" s="64"/>
      <c r="M13" s="65">
        <f t="shared" si="3"/>
        <v>115200</v>
      </c>
      <c r="N13" s="66"/>
      <c r="O13" s="67">
        <f t="shared" si="4"/>
        <v>9.2745857029685116E-2</v>
      </c>
      <c r="P13" s="68"/>
      <c r="Q13" s="61"/>
      <c r="R13" s="69"/>
      <c r="S13" s="54"/>
      <c r="V13" s="55"/>
    </row>
    <row r="14" spans="1:26" ht="14.25" customHeight="1">
      <c r="A14" s="40">
        <v>20</v>
      </c>
      <c r="B14" s="41">
        <v>1</v>
      </c>
      <c r="C14" s="42">
        <v>20</v>
      </c>
      <c r="D14" s="42"/>
      <c r="E14" s="43">
        <f t="shared" si="0"/>
        <v>75</v>
      </c>
      <c r="F14" s="44"/>
      <c r="G14" s="43">
        <v>1</v>
      </c>
      <c r="H14" s="45"/>
      <c r="I14" s="46">
        <f t="shared" si="1"/>
        <v>400</v>
      </c>
      <c r="J14" s="47"/>
      <c r="K14" s="46">
        <f t="shared" si="2"/>
        <v>4800</v>
      </c>
      <c r="L14" s="48"/>
      <c r="M14" s="49">
        <f t="shared" si="3"/>
        <v>96000</v>
      </c>
      <c r="N14" s="50"/>
      <c r="O14" s="51">
        <f t="shared" si="4"/>
        <v>7.7288214191404261E-2</v>
      </c>
      <c r="P14" s="52"/>
      <c r="Q14" s="45"/>
      <c r="R14" s="53"/>
      <c r="S14" s="54"/>
      <c r="V14" s="55"/>
    </row>
    <row r="15" spans="1:26" ht="14.25" customHeight="1">
      <c r="A15" s="40" t="s">
        <v>41</v>
      </c>
      <c r="B15" s="41">
        <v>5</v>
      </c>
      <c r="C15" s="42">
        <v>20</v>
      </c>
      <c r="D15" s="42"/>
      <c r="E15" s="43">
        <f t="shared" si="0"/>
        <v>75</v>
      </c>
      <c r="F15" s="44"/>
      <c r="G15" s="43">
        <v>1</v>
      </c>
      <c r="H15" s="45"/>
      <c r="I15" s="46">
        <f t="shared" si="1"/>
        <v>400</v>
      </c>
      <c r="J15" s="47"/>
      <c r="K15" s="46">
        <f t="shared" si="2"/>
        <v>4800</v>
      </c>
      <c r="L15" s="48"/>
      <c r="M15" s="49">
        <f t="shared" si="3"/>
        <v>96000</v>
      </c>
      <c r="N15" s="50"/>
      <c r="O15" s="51">
        <f t="shared" si="4"/>
        <v>7.7288214191404261E-2</v>
      </c>
      <c r="P15" s="52"/>
      <c r="Q15" s="45"/>
      <c r="R15" s="71" t="s">
        <v>24</v>
      </c>
      <c r="S15" s="54"/>
      <c r="V15" s="55"/>
    </row>
    <row r="16" spans="1:26" ht="14.25" customHeight="1">
      <c r="A16" s="40" t="s">
        <v>42</v>
      </c>
      <c r="B16" s="41">
        <v>3</v>
      </c>
      <c r="C16" s="42">
        <v>20</v>
      </c>
      <c r="D16" s="42"/>
      <c r="E16" s="43">
        <f t="shared" si="0"/>
        <v>75</v>
      </c>
      <c r="F16" s="44"/>
      <c r="G16" s="43">
        <v>1</v>
      </c>
      <c r="H16" s="45"/>
      <c r="I16" s="46">
        <f t="shared" si="1"/>
        <v>400</v>
      </c>
      <c r="J16" s="47"/>
      <c r="K16" s="46">
        <f t="shared" si="2"/>
        <v>4800</v>
      </c>
      <c r="L16" s="48"/>
      <c r="M16" s="49">
        <f t="shared" si="3"/>
        <v>96000</v>
      </c>
      <c r="N16" s="50"/>
      <c r="O16" s="51">
        <f t="shared" si="4"/>
        <v>7.7288214191404261E-2</v>
      </c>
      <c r="P16" s="52"/>
      <c r="Q16" s="45"/>
      <c r="R16" s="72">
        <f>SUM(O11:O20)</f>
        <v>0.71684818662527472</v>
      </c>
      <c r="S16" s="54"/>
      <c r="V16" s="55"/>
    </row>
    <row r="17" spans="1:22" s="4" customFormat="1" ht="14.25" customHeight="1">
      <c r="A17" s="70">
        <v>40</v>
      </c>
      <c r="B17" s="57">
        <v>1</v>
      </c>
      <c r="C17" s="58">
        <v>40</v>
      </c>
      <c r="D17" s="58"/>
      <c r="E17" s="59">
        <f t="shared" si="0"/>
        <v>1200</v>
      </c>
      <c r="F17" s="60"/>
      <c r="G17" s="59" t="s">
        <v>0</v>
      </c>
      <c r="H17" s="61"/>
      <c r="I17" s="62">
        <v>25</v>
      </c>
      <c r="J17" s="63"/>
      <c r="K17" s="62">
        <f t="shared" si="2"/>
        <v>300</v>
      </c>
      <c r="L17" s="64"/>
      <c r="M17" s="65">
        <f t="shared" si="3"/>
        <v>12000</v>
      </c>
      <c r="N17" s="66"/>
      <c r="O17" s="67">
        <f t="shared" si="4"/>
        <v>9.6610267739255327E-3</v>
      </c>
      <c r="P17" s="68"/>
      <c r="Q17" s="61"/>
      <c r="R17" s="74"/>
      <c r="S17" s="73"/>
      <c r="V17" s="75"/>
    </row>
    <row r="18" spans="1:22" s="4" customFormat="1" ht="14.25" customHeight="1">
      <c r="A18" s="70" t="s">
        <v>48</v>
      </c>
      <c r="B18" s="57">
        <v>2</v>
      </c>
      <c r="C18" s="58">
        <v>40</v>
      </c>
      <c r="D18" s="58"/>
      <c r="E18" s="59">
        <f t="shared" si="0"/>
        <v>428.57142857142856</v>
      </c>
      <c r="F18" s="60"/>
      <c r="G18" s="59" t="s">
        <v>0</v>
      </c>
      <c r="H18" s="61"/>
      <c r="I18" s="62">
        <v>70</v>
      </c>
      <c r="J18" s="63"/>
      <c r="K18" s="62">
        <f t="shared" si="2"/>
        <v>840</v>
      </c>
      <c r="L18" s="64"/>
      <c r="M18" s="65">
        <f t="shared" si="3"/>
        <v>33600</v>
      </c>
      <c r="N18" s="66"/>
      <c r="O18" s="67">
        <f t="shared" si="4"/>
        <v>2.7050874966991493E-2</v>
      </c>
      <c r="P18" s="68"/>
      <c r="Q18" s="61"/>
      <c r="R18" s="74"/>
      <c r="S18" s="73"/>
      <c r="V18" s="75"/>
    </row>
    <row r="19" spans="1:22" s="4" customFormat="1" ht="14.25" customHeight="1">
      <c r="A19" s="172" t="s">
        <v>49</v>
      </c>
      <c r="B19" s="57">
        <v>1</v>
      </c>
      <c r="C19" s="58">
        <v>40</v>
      </c>
      <c r="D19" s="58"/>
      <c r="E19" s="59">
        <f t="shared" si="0"/>
        <v>193.54838709677421</v>
      </c>
      <c r="F19" s="60"/>
      <c r="G19" s="59" t="s">
        <v>0</v>
      </c>
      <c r="H19" s="61"/>
      <c r="I19" s="62">
        <v>155</v>
      </c>
      <c r="J19" s="63"/>
      <c r="K19" s="62">
        <f t="shared" si="2"/>
        <v>1860</v>
      </c>
      <c r="L19" s="64"/>
      <c r="M19" s="65">
        <f t="shared" si="3"/>
        <v>74400</v>
      </c>
      <c r="N19" s="66"/>
      <c r="O19" s="67">
        <f t="shared" si="4"/>
        <v>5.9898365998338303E-2</v>
      </c>
      <c r="P19" s="68"/>
      <c r="Q19" s="61"/>
      <c r="R19" s="12"/>
      <c r="S19" s="73"/>
      <c r="V19" s="75"/>
    </row>
    <row r="20" spans="1:22" s="4" customFormat="1" ht="14.25" customHeight="1">
      <c r="A20" s="70" t="s">
        <v>50</v>
      </c>
      <c r="B20" s="76">
        <v>14</v>
      </c>
      <c r="C20" s="58">
        <v>40</v>
      </c>
      <c r="D20" s="58"/>
      <c r="E20" s="59">
        <f t="shared" si="0"/>
        <v>666.66666666666663</v>
      </c>
      <c r="F20" s="60"/>
      <c r="G20" s="59" t="s">
        <v>0</v>
      </c>
      <c r="H20" s="61"/>
      <c r="I20" s="62">
        <v>45</v>
      </c>
      <c r="J20" s="63"/>
      <c r="K20" s="62">
        <f t="shared" si="2"/>
        <v>540</v>
      </c>
      <c r="L20" s="64"/>
      <c r="M20" s="65">
        <f t="shared" si="3"/>
        <v>21600</v>
      </c>
      <c r="N20" s="66"/>
      <c r="O20" s="67">
        <f t="shared" si="4"/>
        <v>1.7389848193065958E-2</v>
      </c>
      <c r="P20" s="68"/>
      <c r="Q20" s="61"/>
      <c r="R20" s="12"/>
      <c r="S20" s="73"/>
      <c r="V20" s="75"/>
    </row>
    <row r="21" spans="1:22" s="4" customFormat="1" ht="14.25" customHeight="1">
      <c r="A21" s="40">
        <v>80</v>
      </c>
      <c r="B21" s="41">
        <v>1</v>
      </c>
      <c r="C21" s="42">
        <v>80</v>
      </c>
      <c r="D21" s="42"/>
      <c r="E21" s="43">
        <f t="shared" si="0"/>
        <v>652.17391304347825</v>
      </c>
      <c r="F21" s="44"/>
      <c r="G21" s="43" t="s">
        <v>0</v>
      </c>
      <c r="H21" s="45"/>
      <c r="I21" s="46">
        <v>46</v>
      </c>
      <c r="J21" s="47"/>
      <c r="K21" s="46">
        <f t="shared" si="2"/>
        <v>552</v>
      </c>
      <c r="L21" s="48"/>
      <c r="M21" s="49">
        <f t="shared" si="3"/>
        <v>44160</v>
      </c>
      <c r="N21" s="50"/>
      <c r="O21" s="51">
        <f t="shared" si="4"/>
        <v>3.5552578528045962E-2</v>
      </c>
      <c r="P21" s="52"/>
      <c r="Q21" s="45"/>
      <c r="R21" s="77"/>
      <c r="S21" s="73"/>
      <c r="V21" s="75"/>
    </row>
    <row r="22" spans="1:22" s="4" customFormat="1" ht="14.25" customHeight="1">
      <c r="A22" s="161" t="s">
        <v>43</v>
      </c>
      <c r="B22" s="41">
        <v>1</v>
      </c>
      <c r="C22" s="42">
        <v>80</v>
      </c>
      <c r="D22" s="42"/>
      <c r="E22" s="43">
        <f t="shared" si="0"/>
        <v>600</v>
      </c>
      <c r="F22" s="44"/>
      <c r="G22" s="43" t="s">
        <v>0</v>
      </c>
      <c r="H22" s="45"/>
      <c r="I22" s="46">
        <v>50</v>
      </c>
      <c r="J22" s="47"/>
      <c r="K22" s="46">
        <f t="shared" si="2"/>
        <v>600</v>
      </c>
      <c r="L22" s="48"/>
      <c r="M22" s="49">
        <f t="shared" si="3"/>
        <v>48000</v>
      </c>
      <c r="N22" s="50"/>
      <c r="O22" s="51">
        <f t="shared" si="4"/>
        <v>3.8644107095702131E-2</v>
      </c>
      <c r="P22" s="52"/>
      <c r="Q22" s="45"/>
      <c r="R22" s="78"/>
      <c r="S22" s="73"/>
      <c r="V22" s="75"/>
    </row>
    <row r="23" spans="1:22" s="4" customFormat="1" ht="14.25" customHeight="1">
      <c r="A23" s="40" t="s">
        <v>46</v>
      </c>
      <c r="B23" s="79">
        <v>14</v>
      </c>
      <c r="C23" s="42">
        <v>80</v>
      </c>
      <c r="D23" s="42"/>
      <c r="E23" s="43">
        <f t="shared" si="0"/>
        <v>600</v>
      </c>
      <c r="F23" s="44"/>
      <c r="G23" s="43" t="s">
        <v>0</v>
      </c>
      <c r="H23" s="45"/>
      <c r="I23" s="46">
        <v>50</v>
      </c>
      <c r="J23" s="47"/>
      <c r="K23" s="46">
        <f t="shared" si="2"/>
        <v>600</v>
      </c>
      <c r="L23" s="48"/>
      <c r="M23" s="49">
        <f t="shared" si="3"/>
        <v>48000</v>
      </c>
      <c r="N23" s="50"/>
      <c r="O23" s="51">
        <f t="shared" si="4"/>
        <v>3.8644107095702131E-2</v>
      </c>
      <c r="P23" s="52"/>
      <c r="Q23" s="45"/>
      <c r="R23" s="71" t="s">
        <v>37</v>
      </c>
      <c r="S23" s="73"/>
      <c r="V23" s="75"/>
    </row>
    <row r="24" spans="1:22" s="4" customFormat="1" ht="14.25" customHeight="1">
      <c r="A24" s="40" t="s">
        <v>47</v>
      </c>
      <c r="B24" s="41">
        <v>3</v>
      </c>
      <c r="C24" s="42">
        <v>80</v>
      </c>
      <c r="D24" s="42"/>
      <c r="E24" s="43">
        <f t="shared" si="0"/>
        <v>600</v>
      </c>
      <c r="F24" s="44"/>
      <c r="G24" s="43" t="s">
        <v>0</v>
      </c>
      <c r="H24" s="45"/>
      <c r="I24" s="46">
        <v>50</v>
      </c>
      <c r="J24" s="47"/>
      <c r="K24" s="46">
        <f t="shared" si="2"/>
        <v>600</v>
      </c>
      <c r="L24" s="48"/>
      <c r="M24" s="49">
        <f t="shared" si="3"/>
        <v>48000</v>
      </c>
      <c r="N24" s="50"/>
      <c r="O24" s="51">
        <f t="shared" si="4"/>
        <v>3.8644107095702131E-2</v>
      </c>
      <c r="P24" s="52"/>
      <c r="Q24" s="45"/>
      <c r="R24" s="72">
        <f>SUM(O21:O24)</f>
        <v>0.15148489981515234</v>
      </c>
      <c r="S24" s="73"/>
      <c r="V24" s="75"/>
    </row>
    <row r="25" spans="1:22" s="174" customFormat="1" ht="14.25" customHeight="1">
      <c r="A25" s="70">
        <v>800</v>
      </c>
      <c r="B25" s="57">
        <v>1</v>
      </c>
      <c r="C25" s="58">
        <v>800</v>
      </c>
      <c r="D25" s="58"/>
      <c r="E25" s="59">
        <f t="shared" si="0"/>
        <v>30000</v>
      </c>
      <c r="F25" s="60"/>
      <c r="G25" s="59" t="s">
        <v>0</v>
      </c>
      <c r="H25" s="61"/>
      <c r="I25" s="62">
        <v>1</v>
      </c>
      <c r="J25" s="63"/>
      <c r="K25" s="62">
        <f t="shared" si="2"/>
        <v>12</v>
      </c>
      <c r="L25" s="64" t="s">
        <v>30</v>
      </c>
      <c r="M25" s="65">
        <f t="shared" si="3"/>
        <v>9600</v>
      </c>
      <c r="N25" s="66"/>
      <c r="O25" s="67">
        <f t="shared" si="4"/>
        <v>7.7288214191404267E-3</v>
      </c>
      <c r="P25" s="68"/>
      <c r="Q25" s="61"/>
      <c r="R25" s="74"/>
      <c r="S25" s="173"/>
      <c r="V25" s="175"/>
    </row>
    <row r="26" spans="1:22" s="174" customFormat="1" ht="14.25" customHeight="1">
      <c r="A26" s="172" t="s">
        <v>44</v>
      </c>
      <c r="B26" s="57">
        <v>1</v>
      </c>
      <c r="C26" s="58">
        <v>800</v>
      </c>
      <c r="D26" s="58"/>
      <c r="E26" s="59">
        <f t="shared" si="0"/>
        <v>15000</v>
      </c>
      <c r="F26" s="60"/>
      <c r="G26" s="59" t="s">
        <v>0</v>
      </c>
      <c r="H26" s="61"/>
      <c r="I26" s="62">
        <v>2</v>
      </c>
      <c r="J26" s="63"/>
      <c r="K26" s="62">
        <f t="shared" si="2"/>
        <v>24</v>
      </c>
      <c r="L26" s="64" t="s">
        <v>30</v>
      </c>
      <c r="M26" s="65">
        <f t="shared" si="3"/>
        <v>19200</v>
      </c>
      <c r="N26" s="66"/>
      <c r="O26" s="67">
        <f t="shared" si="4"/>
        <v>1.5457642838280853E-2</v>
      </c>
      <c r="P26" s="68"/>
      <c r="Q26" s="61"/>
      <c r="R26" s="74"/>
      <c r="S26" s="173"/>
      <c r="V26" s="175"/>
    </row>
    <row r="27" spans="1:22" s="174" customFormat="1" ht="14.25" customHeight="1">
      <c r="A27" s="70" t="s">
        <v>45</v>
      </c>
      <c r="B27" s="76">
        <v>14</v>
      </c>
      <c r="C27" s="58">
        <v>800</v>
      </c>
      <c r="D27" s="58"/>
      <c r="E27" s="59">
        <f t="shared" si="0"/>
        <v>15000</v>
      </c>
      <c r="F27" s="60"/>
      <c r="G27" s="59" t="s">
        <v>0</v>
      </c>
      <c r="H27" s="61"/>
      <c r="I27" s="62">
        <v>2</v>
      </c>
      <c r="J27" s="63"/>
      <c r="K27" s="62">
        <f t="shared" si="2"/>
        <v>24</v>
      </c>
      <c r="L27" s="64" t="s">
        <v>30</v>
      </c>
      <c r="M27" s="65">
        <f t="shared" si="3"/>
        <v>19200</v>
      </c>
      <c r="N27" s="66"/>
      <c r="O27" s="67">
        <f t="shared" si="4"/>
        <v>1.5457642838280853E-2</v>
      </c>
      <c r="P27" s="68"/>
      <c r="Q27" s="61"/>
      <c r="R27" s="80" t="s">
        <v>32</v>
      </c>
      <c r="S27" s="173"/>
      <c r="V27" s="175"/>
    </row>
    <row r="28" spans="1:22" s="4" customFormat="1" ht="14.25" customHeight="1">
      <c r="A28" s="40">
        <v>8888</v>
      </c>
      <c r="B28" s="41">
        <v>1</v>
      </c>
      <c r="C28" s="42">
        <v>8888</v>
      </c>
      <c r="D28" s="42"/>
      <c r="E28" s="43">
        <f t="shared" si="0"/>
        <v>30000</v>
      </c>
      <c r="F28" s="44"/>
      <c r="G28" s="43" t="s">
        <v>0</v>
      </c>
      <c r="H28" s="45"/>
      <c r="I28" s="46">
        <v>1</v>
      </c>
      <c r="J28" s="47"/>
      <c r="K28" s="46">
        <f t="shared" si="2"/>
        <v>12</v>
      </c>
      <c r="L28" s="48" t="s">
        <v>30</v>
      </c>
      <c r="M28" s="49">
        <f t="shared" si="3"/>
        <v>106656</v>
      </c>
      <c r="N28" s="50"/>
      <c r="O28" s="51">
        <f t="shared" si="4"/>
        <v>8.5867205966650137E-2</v>
      </c>
      <c r="P28" s="52"/>
      <c r="Q28" s="45"/>
      <c r="R28" s="77">
        <f>SUM(O25:O28)</f>
        <v>0.12451131306235227</v>
      </c>
      <c r="S28" s="73"/>
      <c r="V28" s="75"/>
    </row>
    <row r="29" spans="1:22" ht="14.25" customHeight="1">
      <c r="A29" s="27"/>
      <c r="B29" s="8"/>
      <c r="C29" s="28" t="s">
        <v>36</v>
      </c>
      <c r="D29" s="4"/>
      <c r="E29" s="81">
        <f>$A$6/K29</f>
        <v>4.6175157765122368</v>
      </c>
      <c r="F29" s="28"/>
      <c r="G29" s="82">
        <f>SUM(G11:G28)</f>
        <v>15</v>
      </c>
      <c r="H29" s="32"/>
      <c r="I29" s="32">
        <f>SUM(I11:I28)</f>
        <v>6497</v>
      </c>
      <c r="J29" s="83"/>
      <c r="K29" s="32">
        <f>SUM(K11:K28)</f>
        <v>77964</v>
      </c>
      <c r="L29" s="84"/>
      <c r="M29" s="85">
        <f>SUM(M11:M28)</f>
        <v>1233216</v>
      </c>
      <c r="N29" s="86"/>
      <c r="O29" s="87">
        <f>SUM(O11:O28)</f>
        <v>0.99284439950277925</v>
      </c>
      <c r="P29" s="88" t="s">
        <v>27</v>
      </c>
      <c r="Q29" s="4"/>
      <c r="R29" s="89">
        <f>SUM(R11:R28)</f>
        <v>0.99284439950277936</v>
      </c>
    </row>
    <row r="30" spans="1:22" s="4" customFormat="1" ht="14.25" customHeight="1" thickBot="1">
      <c r="A30" s="90" t="s">
        <v>51</v>
      </c>
      <c r="B30" s="91">
        <v>1</v>
      </c>
      <c r="C30" s="92">
        <f>C28</f>
        <v>8888</v>
      </c>
      <c r="D30" s="92"/>
      <c r="E30" s="93">
        <f t="shared" ref="E30" si="5">$A$6/K30</f>
        <v>360000</v>
      </c>
      <c r="F30" s="94"/>
      <c r="G30" s="95" t="s">
        <v>0</v>
      </c>
      <c r="H30" s="96"/>
      <c r="I30" s="97" t="s">
        <v>0</v>
      </c>
      <c r="J30" s="98"/>
      <c r="K30" s="97">
        <v>1</v>
      </c>
      <c r="L30" s="99"/>
      <c r="M30" s="100">
        <f t="shared" ref="M30" si="6">K30*C30</f>
        <v>8888</v>
      </c>
      <c r="N30" s="101"/>
      <c r="O30" s="102">
        <f t="shared" ref="O30" si="7">(M30/$K$6)</f>
        <v>7.155600497220845E-3</v>
      </c>
      <c r="P30" s="103"/>
      <c r="Q30" s="96"/>
      <c r="R30" s="104">
        <f>O30</f>
        <v>7.155600497220845E-3</v>
      </c>
      <c r="S30" s="73"/>
      <c r="V30" s="75"/>
    </row>
    <row r="31" spans="1:22" ht="14.25" customHeight="1" thickTop="1">
      <c r="A31" s="27"/>
      <c r="B31" s="8"/>
      <c r="C31" s="29" t="s">
        <v>16</v>
      </c>
      <c r="D31" s="4"/>
      <c r="E31" s="81">
        <f>$A$6/K31</f>
        <v>4.617456551016482</v>
      </c>
      <c r="F31" s="28"/>
      <c r="G31" s="82">
        <f>G29</f>
        <v>15</v>
      </c>
      <c r="H31" s="32"/>
      <c r="I31" s="32">
        <f>I29</f>
        <v>6497</v>
      </c>
      <c r="J31" s="83"/>
      <c r="K31" s="32">
        <f>SUM(K29:K30)</f>
        <v>77965</v>
      </c>
      <c r="L31" s="84"/>
      <c r="M31" s="85">
        <f>SUM(M29:M30)</f>
        <v>1242104</v>
      </c>
      <c r="N31" s="86"/>
      <c r="O31" s="87">
        <f>SUM(O29:O30)</f>
        <v>1</v>
      </c>
      <c r="P31" s="88" t="s">
        <v>27</v>
      </c>
      <c r="Q31" s="4"/>
      <c r="R31" s="89">
        <f>SUM(R29:R30)</f>
        <v>1.0000000000000002</v>
      </c>
    </row>
    <row r="32" spans="1:22" ht="14.25" customHeight="1">
      <c r="A32" s="105"/>
      <c r="B32" s="8"/>
      <c r="C32" s="28"/>
      <c r="D32" s="4"/>
      <c r="E32" s="81"/>
      <c r="F32" s="28"/>
      <c r="G32" s="82"/>
      <c r="H32" s="32"/>
      <c r="I32" s="32"/>
      <c r="J32" s="83"/>
      <c r="K32" s="32"/>
      <c r="L32" s="84"/>
      <c r="M32" s="85"/>
      <c r="N32" s="86"/>
      <c r="O32" s="87"/>
      <c r="P32" s="88"/>
      <c r="Q32" s="4"/>
      <c r="R32" s="89"/>
    </row>
    <row r="33" spans="1:25" ht="14.25" customHeight="1">
      <c r="A33" s="106" t="s">
        <v>40</v>
      </c>
      <c r="B33" s="8"/>
      <c r="C33" s="28"/>
      <c r="D33" s="4"/>
      <c r="E33" s="82"/>
      <c r="F33" s="28"/>
      <c r="G33" s="82"/>
      <c r="H33" s="32"/>
      <c r="I33" s="32"/>
      <c r="J33" s="83"/>
      <c r="K33" s="32"/>
      <c r="L33" s="84"/>
      <c r="M33" s="107"/>
      <c r="N33" s="86"/>
      <c r="O33" s="87"/>
      <c r="P33" s="88"/>
      <c r="Q33" s="4"/>
      <c r="R33" s="89"/>
    </row>
    <row r="34" spans="1:25" ht="14.25" customHeight="1">
      <c r="A34" s="108"/>
      <c r="B34" s="8"/>
      <c r="C34" s="176" t="s">
        <v>29</v>
      </c>
      <c r="D34" s="177"/>
      <c r="E34" s="177"/>
      <c r="F34" s="177"/>
      <c r="G34" s="177"/>
      <c r="H34" s="177"/>
      <c r="I34" s="178"/>
      <c r="J34" s="83"/>
      <c r="K34" s="32"/>
      <c r="L34" s="84"/>
      <c r="M34" s="107"/>
      <c r="N34" s="86"/>
      <c r="O34" s="87"/>
      <c r="P34" s="88"/>
      <c r="Q34" s="4"/>
      <c r="R34" s="89"/>
    </row>
    <row r="35" spans="1:25" ht="14.25" customHeight="1">
      <c r="A35" s="27"/>
      <c r="B35" s="8"/>
      <c r="C35" s="163"/>
      <c r="D35" s="164"/>
      <c r="E35" s="165"/>
      <c r="F35" s="166"/>
      <c r="G35" s="167">
        <v>80</v>
      </c>
      <c r="H35" s="166" t="s">
        <v>17</v>
      </c>
      <c r="I35" s="168">
        <f>$A$6/SUM(K21:K24)</f>
        <v>153.0612244897959</v>
      </c>
      <c r="J35" s="83"/>
      <c r="K35" s="32"/>
      <c r="L35" s="84"/>
      <c r="M35" s="110"/>
      <c r="N35" s="86"/>
      <c r="O35" s="87"/>
      <c r="P35" s="88"/>
      <c r="Q35" s="4"/>
      <c r="R35" s="89"/>
    </row>
    <row r="36" spans="1:25" ht="14.25" customHeight="1">
      <c r="A36" s="27"/>
      <c r="B36" s="8"/>
      <c r="C36" s="109">
        <f>C11</f>
        <v>8</v>
      </c>
      <c r="D36" s="57" t="s">
        <v>17</v>
      </c>
      <c r="E36" s="110">
        <f>$A$6/SUM(K11:K13)</f>
        <v>6.25</v>
      </c>
      <c r="F36" s="111"/>
      <c r="G36" s="162"/>
      <c r="H36" s="111"/>
      <c r="I36" s="112"/>
      <c r="J36" s="83"/>
      <c r="K36" s="32"/>
      <c r="L36" s="84"/>
      <c r="M36" s="110"/>
      <c r="N36" s="86"/>
      <c r="O36" s="87"/>
      <c r="P36" s="88"/>
      <c r="Q36" s="4"/>
      <c r="R36" s="89"/>
    </row>
    <row r="37" spans="1:25" ht="14.25" customHeight="1">
      <c r="A37" s="27"/>
      <c r="B37" s="8"/>
      <c r="C37" s="109">
        <v>20</v>
      </c>
      <c r="D37" s="111" t="s">
        <v>17</v>
      </c>
      <c r="E37" s="110">
        <f>$A$6/SUM(K14:K16)</f>
        <v>25</v>
      </c>
      <c r="F37" s="111"/>
      <c r="G37" s="113">
        <v>800</v>
      </c>
      <c r="H37" s="60" t="s">
        <v>17</v>
      </c>
      <c r="I37" s="112">
        <f>$A$6/SUM(K25:K27)</f>
        <v>6000</v>
      </c>
      <c r="J37" s="83"/>
      <c r="K37" s="32"/>
      <c r="L37" s="84"/>
      <c r="M37" s="107"/>
      <c r="N37" s="86"/>
      <c r="O37" s="87"/>
      <c r="P37" s="88"/>
      <c r="Q37" s="4"/>
      <c r="R37" s="89"/>
    </row>
    <row r="38" spans="1:25" ht="14.25" customHeight="1">
      <c r="A38" s="27"/>
      <c r="B38" s="8"/>
      <c r="C38" s="169">
        <v>40</v>
      </c>
      <c r="D38" s="138" t="s">
        <v>17</v>
      </c>
      <c r="E38" s="114">
        <f>$A$6/SUM(K17:K20)</f>
        <v>101.69491525423729</v>
      </c>
      <c r="F38" s="138"/>
      <c r="G38" s="170">
        <v>8888</v>
      </c>
      <c r="H38" s="115" t="s">
        <v>17</v>
      </c>
      <c r="I38" s="171">
        <f>$A$6/SUM(K28)</f>
        <v>30000</v>
      </c>
      <c r="J38" s="83"/>
      <c r="K38" s="32"/>
      <c r="L38" s="84"/>
      <c r="M38" s="107"/>
      <c r="N38" s="86"/>
      <c r="O38" s="87"/>
      <c r="P38" s="88"/>
      <c r="Q38" s="4"/>
      <c r="R38" s="89"/>
    </row>
    <row r="39" spans="1:25" ht="14.25" customHeight="1">
      <c r="A39" s="27"/>
      <c r="B39" s="8"/>
      <c r="C39" s="4"/>
      <c r="D39" s="4"/>
      <c r="E39" s="4"/>
      <c r="F39" s="60"/>
      <c r="G39" s="111"/>
      <c r="H39" s="111"/>
      <c r="I39" s="111"/>
      <c r="J39" s="83"/>
      <c r="K39" s="32"/>
      <c r="L39" s="84"/>
      <c r="M39" s="107"/>
      <c r="N39" s="86"/>
      <c r="O39" s="87"/>
      <c r="P39" s="88"/>
      <c r="Q39" s="4"/>
      <c r="R39" s="89"/>
    </row>
    <row r="40" spans="1:25" s="39" customFormat="1" ht="14.25" customHeight="1">
      <c r="A40" s="116"/>
      <c r="B40" s="117"/>
      <c r="C40" s="118"/>
      <c r="D40" s="119"/>
      <c r="E40" s="120"/>
      <c r="F40" s="118"/>
      <c r="G40" s="120"/>
      <c r="H40" s="121"/>
      <c r="I40" s="122"/>
      <c r="J40" s="122"/>
      <c r="K40" s="122"/>
      <c r="L40" s="123"/>
      <c r="M40" s="124"/>
      <c r="N40" s="125"/>
      <c r="O40" s="126"/>
      <c r="P40" s="126"/>
      <c r="Q40" s="119"/>
      <c r="R40" s="127"/>
    </row>
    <row r="41" spans="1:25" ht="14.25" customHeight="1">
      <c r="A41" s="128" t="s">
        <v>18</v>
      </c>
      <c r="B41" s="129" t="s">
        <v>28</v>
      </c>
      <c r="C41" s="4"/>
      <c r="D41" s="4"/>
      <c r="E41" s="130"/>
      <c r="F41" s="28"/>
      <c r="G41" s="131"/>
      <c r="H41" s="32"/>
      <c r="I41" s="83"/>
      <c r="J41" s="83"/>
      <c r="K41" s="83"/>
      <c r="L41" s="84"/>
      <c r="M41" s="107"/>
      <c r="N41" s="86"/>
      <c r="O41" s="88"/>
      <c r="P41" s="88"/>
      <c r="Q41" s="4"/>
      <c r="R41" s="12"/>
    </row>
    <row r="42" spans="1:25" ht="14.25" customHeight="1">
      <c r="A42" s="128" t="s">
        <v>27</v>
      </c>
      <c r="B42" s="129" t="s">
        <v>19</v>
      </c>
      <c r="C42" s="4"/>
      <c r="D42" s="4"/>
      <c r="E42" s="130"/>
      <c r="F42" s="28"/>
      <c r="G42" s="132"/>
      <c r="H42" s="32"/>
      <c r="I42" s="83"/>
      <c r="J42" s="83"/>
      <c r="K42" s="84"/>
      <c r="L42" s="84"/>
      <c r="M42" s="83"/>
      <c r="N42" s="86"/>
      <c r="O42" s="133"/>
      <c r="P42" s="133"/>
      <c r="Q42" s="4"/>
      <c r="R42" s="12"/>
    </row>
    <row r="43" spans="1:25" ht="14.25" customHeight="1">
      <c r="A43" s="128" t="s">
        <v>30</v>
      </c>
      <c r="B43" s="129" t="s">
        <v>31</v>
      </c>
      <c r="C43" s="4"/>
      <c r="D43" s="4"/>
      <c r="E43" s="130"/>
      <c r="F43" s="28"/>
      <c r="G43" s="132"/>
      <c r="H43" s="32"/>
      <c r="I43" s="83"/>
      <c r="J43" s="83"/>
      <c r="K43" s="84"/>
      <c r="L43" s="84"/>
      <c r="M43" s="83"/>
      <c r="N43" s="86"/>
      <c r="O43" s="133"/>
      <c r="P43" s="133"/>
      <c r="Q43" s="4"/>
      <c r="R43" s="12"/>
    </row>
    <row r="44" spans="1:25" ht="14.25" customHeight="1">
      <c r="A44" s="27"/>
      <c r="B44" s="8"/>
      <c r="C44" s="4"/>
      <c r="D44" s="4"/>
      <c r="E44" s="4"/>
      <c r="F44" s="134"/>
      <c r="G44" s="4"/>
      <c r="H44" s="4"/>
      <c r="I44" s="4"/>
      <c r="J44" s="134"/>
      <c r="K44" s="4"/>
      <c r="L44" s="4"/>
      <c r="M44" s="4"/>
      <c r="N44" s="134"/>
      <c r="O44" s="4"/>
      <c r="P44" s="4"/>
      <c r="Q44" s="4"/>
      <c r="R44" s="12"/>
      <c r="Y44" s="130"/>
    </row>
    <row r="45" spans="1:25" ht="14.25" customHeight="1">
      <c r="A45" s="135" t="str">
        <f>A10</f>
        <v>GET:</v>
      </c>
      <c r="B45" s="136"/>
      <c r="C45" s="137" t="s">
        <v>8</v>
      </c>
      <c r="D45" s="138"/>
      <c r="E45" s="138"/>
      <c r="F45" s="137" t="s">
        <v>20</v>
      </c>
      <c r="G45" s="138"/>
      <c r="H45" s="138"/>
      <c r="I45" s="138"/>
      <c r="J45" s="137" t="s">
        <v>21</v>
      </c>
      <c r="K45" s="138"/>
      <c r="L45" s="138"/>
      <c r="M45" s="138"/>
      <c r="N45" s="137" t="s">
        <v>22</v>
      </c>
      <c r="O45" s="138"/>
      <c r="P45" s="138"/>
      <c r="Q45" s="137" t="s">
        <v>23</v>
      </c>
      <c r="R45" s="139"/>
      <c r="T45" s="140"/>
      <c r="U45" s="141"/>
      <c r="Y45" s="130"/>
    </row>
    <row r="46" spans="1:25" ht="12.75" customHeight="1">
      <c r="A46" s="70"/>
      <c r="B46" s="57"/>
      <c r="C46" s="58"/>
      <c r="D46" s="111"/>
      <c r="E46" s="111"/>
      <c r="F46" s="61"/>
      <c r="G46" s="142"/>
      <c r="H46" s="111"/>
      <c r="I46" s="111"/>
      <c r="J46" s="61"/>
      <c r="K46" s="142"/>
      <c r="L46" s="111"/>
      <c r="M46" s="111"/>
      <c r="N46" s="61"/>
      <c r="O46" s="142"/>
      <c r="P46" s="64"/>
      <c r="Q46" s="61"/>
      <c r="R46" s="143"/>
      <c r="S46" s="144"/>
      <c r="T46" s="144"/>
      <c r="U46" s="145"/>
      <c r="V46" s="146"/>
    </row>
    <row r="47" spans="1:25" ht="12.75" customHeight="1">
      <c r="A47" s="70">
        <f t="shared" ref="A47:A52" si="8">A11</f>
        <v>8</v>
      </c>
      <c r="B47" s="57"/>
      <c r="C47" s="58">
        <f t="shared" ref="C47:C52" si="9">C11</f>
        <v>8</v>
      </c>
      <c r="D47" s="111"/>
      <c r="E47" s="111">
        <v>3</v>
      </c>
      <c r="F47" s="61" t="s">
        <v>17</v>
      </c>
      <c r="G47" s="142">
        <f t="shared" ref="G47:G52" si="10">E47*C47</f>
        <v>24</v>
      </c>
      <c r="H47" s="111"/>
      <c r="I47" s="111">
        <v>4</v>
      </c>
      <c r="J47" s="61" t="s">
        <v>17</v>
      </c>
      <c r="K47" s="142">
        <f t="shared" ref="K47:K52" si="11">I47*C47</f>
        <v>32</v>
      </c>
      <c r="L47" s="111"/>
      <c r="M47" s="111">
        <v>5</v>
      </c>
      <c r="N47" s="61" t="s">
        <v>17</v>
      </c>
      <c r="O47" s="142">
        <f t="shared" ref="O47:O52" si="12">M47*C47</f>
        <v>40</v>
      </c>
      <c r="P47" s="111">
        <v>8</v>
      </c>
      <c r="Q47" s="61" t="s">
        <v>17</v>
      </c>
      <c r="R47" s="143">
        <f t="shared" ref="R47:R52" si="13">P47*C47</f>
        <v>64</v>
      </c>
      <c r="S47" s="144">
        <f t="shared" ref="S47:S52" si="14">((M47+I47+E47+P47)*($I$9/$G$9))/4</f>
        <v>2000</v>
      </c>
      <c r="T47" s="144">
        <f t="shared" ref="T47:T52" si="15">I11</f>
        <v>1600</v>
      </c>
      <c r="U47" s="145"/>
      <c r="V47" s="146">
        <f t="shared" ref="V47:V52" si="16">S47-T47</f>
        <v>400</v>
      </c>
    </row>
    <row r="48" spans="1:25" ht="12.75" customHeight="1">
      <c r="A48" s="70" t="str">
        <f t="shared" si="8"/>
        <v>$1 (8)</v>
      </c>
      <c r="B48" s="57"/>
      <c r="C48" s="58">
        <f t="shared" si="9"/>
        <v>8</v>
      </c>
      <c r="D48" s="111"/>
      <c r="E48" s="111">
        <v>6</v>
      </c>
      <c r="F48" s="61" t="s">
        <v>17</v>
      </c>
      <c r="G48" s="142">
        <f t="shared" si="10"/>
        <v>48</v>
      </c>
      <c r="H48" s="111"/>
      <c r="I48" s="111">
        <v>4</v>
      </c>
      <c r="J48" s="61" t="s">
        <v>17</v>
      </c>
      <c r="K48" s="142">
        <f t="shared" si="11"/>
        <v>32</v>
      </c>
      <c r="L48" s="111"/>
      <c r="M48" s="111">
        <v>4</v>
      </c>
      <c r="N48" s="61" t="s">
        <v>17</v>
      </c>
      <c r="O48" s="142">
        <f t="shared" si="12"/>
        <v>32</v>
      </c>
      <c r="P48" s="111">
        <v>6</v>
      </c>
      <c r="Q48" s="61" t="s">
        <v>17</v>
      </c>
      <c r="R48" s="143">
        <f t="shared" si="13"/>
        <v>48</v>
      </c>
      <c r="S48" s="144">
        <f t="shared" si="14"/>
        <v>2000</v>
      </c>
      <c r="T48" s="144">
        <f t="shared" si="15"/>
        <v>2000</v>
      </c>
      <c r="U48" s="145"/>
      <c r="V48" s="146">
        <f t="shared" si="16"/>
        <v>0</v>
      </c>
    </row>
    <row r="49" spans="1:22" ht="12.75" customHeight="1">
      <c r="A49" s="70" t="str">
        <f t="shared" si="8"/>
        <v>$4x2</v>
      </c>
      <c r="B49" s="76"/>
      <c r="C49" s="58">
        <f t="shared" si="9"/>
        <v>8</v>
      </c>
      <c r="D49" s="111"/>
      <c r="E49" s="111">
        <v>4</v>
      </c>
      <c r="F49" s="61" t="s">
        <v>17</v>
      </c>
      <c r="G49" s="142">
        <f t="shared" si="10"/>
        <v>32</v>
      </c>
      <c r="H49" s="61"/>
      <c r="I49" s="147">
        <v>4</v>
      </c>
      <c r="J49" s="61" t="s">
        <v>17</v>
      </c>
      <c r="K49" s="142">
        <f t="shared" si="11"/>
        <v>32</v>
      </c>
      <c r="L49" s="61"/>
      <c r="M49" s="111">
        <v>3</v>
      </c>
      <c r="N49" s="61" t="s">
        <v>17</v>
      </c>
      <c r="O49" s="142">
        <f t="shared" si="12"/>
        <v>24</v>
      </c>
      <c r="P49" s="111">
        <v>1</v>
      </c>
      <c r="Q49" s="61" t="s">
        <v>17</v>
      </c>
      <c r="R49" s="143">
        <f t="shared" si="13"/>
        <v>8</v>
      </c>
      <c r="S49" s="144">
        <f t="shared" si="14"/>
        <v>1200</v>
      </c>
      <c r="T49" s="144">
        <f t="shared" si="15"/>
        <v>1200</v>
      </c>
      <c r="U49" s="145"/>
      <c r="V49" s="146">
        <f t="shared" si="16"/>
        <v>0</v>
      </c>
    </row>
    <row r="50" spans="1:22" ht="12.75" customHeight="1">
      <c r="A50" s="70">
        <f t="shared" si="8"/>
        <v>20</v>
      </c>
      <c r="B50" s="57"/>
      <c r="C50" s="58">
        <f t="shared" si="9"/>
        <v>20</v>
      </c>
      <c r="D50" s="111"/>
      <c r="E50" s="111">
        <v>1</v>
      </c>
      <c r="F50" s="61" t="s">
        <v>17</v>
      </c>
      <c r="G50" s="142">
        <f t="shared" si="10"/>
        <v>20</v>
      </c>
      <c r="H50" s="61"/>
      <c r="I50" s="147">
        <v>1</v>
      </c>
      <c r="J50" s="61" t="s">
        <v>17</v>
      </c>
      <c r="K50" s="142">
        <f t="shared" si="11"/>
        <v>20</v>
      </c>
      <c r="L50" s="61"/>
      <c r="M50" s="111">
        <v>1</v>
      </c>
      <c r="N50" s="61" t="s">
        <v>17</v>
      </c>
      <c r="O50" s="142">
        <f t="shared" si="12"/>
        <v>20</v>
      </c>
      <c r="P50" s="111">
        <v>0</v>
      </c>
      <c r="Q50" s="61" t="s">
        <v>17</v>
      </c>
      <c r="R50" s="143">
        <f t="shared" si="13"/>
        <v>0</v>
      </c>
      <c r="S50" s="144">
        <f t="shared" si="14"/>
        <v>300</v>
      </c>
      <c r="T50" s="144">
        <f t="shared" si="15"/>
        <v>400</v>
      </c>
      <c r="U50" s="145"/>
      <c r="V50" s="146">
        <f t="shared" si="16"/>
        <v>-100</v>
      </c>
    </row>
    <row r="51" spans="1:22" ht="12.75" customHeight="1">
      <c r="A51" s="70" t="str">
        <f t="shared" si="8"/>
        <v>($1x4) + $2 (8)</v>
      </c>
      <c r="B51" s="57"/>
      <c r="C51" s="58">
        <f t="shared" si="9"/>
        <v>20</v>
      </c>
      <c r="D51" s="111"/>
      <c r="E51" s="111">
        <v>1</v>
      </c>
      <c r="F51" s="61" t="s">
        <v>17</v>
      </c>
      <c r="G51" s="142">
        <f t="shared" si="10"/>
        <v>20</v>
      </c>
      <c r="H51" s="61"/>
      <c r="I51" s="147">
        <v>1</v>
      </c>
      <c r="J51" s="61" t="s">
        <v>17</v>
      </c>
      <c r="K51" s="142">
        <f t="shared" si="11"/>
        <v>20</v>
      </c>
      <c r="L51" s="61"/>
      <c r="M51" s="111">
        <v>1</v>
      </c>
      <c r="N51" s="61" t="s">
        <v>17</v>
      </c>
      <c r="O51" s="142">
        <f t="shared" si="12"/>
        <v>20</v>
      </c>
      <c r="P51" s="111">
        <v>1</v>
      </c>
      <c r="Q51" s="61" t="s">
        <v>17</v>
      </c>
      <c r="R51" s="143">
        <f t="shared" si="13"/>
        <v>20</v>
      </c>
      <c r="S51" s="144">
        <f t="shared" si="14"/>
        <v>400</v>
      </c>
      <c r="T51" s="144">
        <f t="shared" si="15"/>
        <v>400</v>
      </c>
      <c r="U51" s="145"/>
      <c r="V51" s="146">
        <f t="shared" si="16"/>
        <v>0</v>
      </c>
    </row>
    <row r="52" spans="1:22" ht="12.75" customHeight="1">
      <c r="A52" s="148" t="str">
        <f t="shared" si="8"/>
        <v>$10 + ($5x2)</v>
      </c>
      <c r="B52" s="136"/>
      <c r="C52" s="149">
        <f t="shared" si="9"/>
        <v>20</v>
      </c>
      <c r="D52" s="138"/>
      <c r="E52" s="138">
        <v>1</v>
      </c>
      <c r="F52" s="137" t="s">
        <v>17</v>
      </c>
      <c r="G52" s="150">
        <f t="shared" si="10"/>
        <v>20</v>
      </c>
      <c r="H52" s="137"/>
      <c r="I52" s="151">
        <v>1</v>
      </c>
      <c r="J52" s="137" t="s">
        <v>17</v>
      </c>
      <c r="K52" s="150">
        <f t="shared" si="11"/>
        <v>20</v>
      </c>
      <c r="L52" s="137"/>
      <c r="M52" s="138">
        <v>1</v>
      </c>
      <c r="N52" s="137" t="s">
        <v>17</v>
      </c>
      <c r="O52" s="150">
        <f t="shared" si="12"/>
        <v>20</v>
      </c>
      <c r="P52" s="138">
        <v>1</v>
      </c>
      <c r="Q52" s="137" t="s">
        <v>17</v>
      </c>
      <c r="R52" s="152">
        <f t="shared" si="13"/>
        <v>20</v>
      </c>
      <c r="S52" s="144">
        <f t="shared" si="14"/>
        <v>400</v>
      </c>
      <c r="T52" s="144">
        <f t="shared" si="15"/>
        <v>400</v>
      </c>
      <c r="U52" s="145"/>
      <c r="V52" s="146">
        <f t="shared" si="16"/>
        <v>0</v>
      </c>
    </row>
    <row r="53" spans="1:22" ht="14.25" customHeight="1">
      <c r="A53" s="153" t="s">
        <v>38</v>
      </c>
      <c r="B53" s="57"/>
      <c r="C53" s="58"/>
      <c r="D53" s="111"/>
      <c r="E53" s="111">
        <f>SUM(E46:E52)</f>
        <v>16</v>
      </c>
      <c r="F53" s="111"/>
      <c r="G53" s="142">
        <f>SUM(G46:G52)</f>
        <v>164</v>
      </c>
      <c r="H53" s="111"/>
      <c r="I53" s="111">
        <f>SUM(I46:I52)</f>
        <v>15</v>
      </c>
      <c r="J53" s="111"/>
      <c r="K53" s="66">
        <f>SUM(K46:K52)</f>
        <v>156</v>
      </c>
      <c r="L53" s="111"/>
      <c r="M53" s="111">
        <f>SUM(M46:M52)</f>
        <v>15</v>
      </c>
      <c r="N53" s="111"/>
      <c r="O53" s="66">
        <f>SUM(O46:O52)</f>
        <v>156</v>
      </c>
      <c r="P53" s="64">
        <f>SUM(P46:P52)</f>
        <v>17</v>
      </c>
      <c r="Q53" s="111"/>
      <c r="R53" s="154">
        <f>SUM(R46:R52)</f>
        <v>160</v>
      </c>
    </row>
    <row r="54" spans="1:22" ht="14.25" customHeight="1">
      <c r="A54" s="27"/>
      <c r="B54" s="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12"/>
      <c r="S54" s="4"/>
      <c r="T54" s="155">
        <f>SUM(G53+K53+O53+R53)/4</f>
        <v>159</v>
      </c>
    </row>
    <row r="55" spans="1:22" ht="14.25" customHeight="1">
      <c r="A55" s="27"/>
      <c r="B55" s="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12"/>
    </row>
    <row r="56" spans="1:22" ht="14.25" customHeight="1" thickBot="1">
      <c r="A56" s="156"/>
      <c r="B56" s="157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9"/>
    </row>
    <row r="57" spans="1:22" ht="14.25" customHeight="1">
      <c r="E57" s="4"/>
      <c r="P57" s="4"/>
    </row>
    <row r="58" spans="1:22" ht="14.25" customHeight="1">
      <c r="E58" s="4"/>
      <c r="P58" s="4"/>
    </row>
    <row r="59" spans="1:22" ht="14.25" customHeight="1">
      <c r="E59" s="4"/>
      <c r="P59" s="4"/>
    </row>
    <row r="60" spans="1:22" ht="14.25" customHeight="1">
      <c r="E60" s="4"/>
      <c r="P60" s="4"/>
    </row>
    <row r="61" spans="1:22" ht="14.25" customHeight="1">
      <c r="E61" s="4"/>
      <c r="P61" s="4"/>
    </row>
    <row r="62" spans="1:22" ht="14.25" customHeight="1">
      <c r="E62" s="4"/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</row>
  </sheetData>
  <mergeCells count="5">
    <mergeCell ref="C34:I34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1442</vt:lpstr>
      <vt:lpstr>'1442'!Print_Area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2014-08-19T19:18:52Z</cp:lastPrinted>
  <dcterms:created xsi:type="dcterms:W3CDTF">1998-07-22T12:50:39Z</dcterms:created>
  <dcterms:modified xsi:type="dcterms:W3CDTF">2017-07-26T12:58:09Z</dcterms:modified>
</cp:coreProperties>
</file>