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970" windowHeight="9300" tabRatio="601"/>
  </bookViews>
  <sheets>
    <sheet name="1389 (2)" sheetId="2" r:id="rId1"/>
  </sheets>
  <definedNames>
    <definedName name="_xlnm.Print_Area" localSheetId="0">'1389 (2)'!$A$1:$R$39</definedName>
  </definedNames>
  <calcPr calcId="171027"/>
</workbook>
</file>

<file path=xl/calcChain.xml><?xml version="1.0" encoding="utf-8"?>
<calcChain xmlns="http://schemas.openxmlformats.org/spreadsheetml/2006/main">
  <c r="I25" i="2" l="1"/>
  <c r="K23" i="2"/>
  <c r="E23" i="2" s="1"/>
  <c r="I19" i="2"/>
  <c r="K19" i="2" s="1"/>
  <c r="I13" i="2"/>
  <c r="K13" i="2" s="1"/>
  <c r="M23" i="2" l="1"/>
  <c r="M19" i="2"/>
  <c r="E19" i="2"/>
  <c r="E13" i="2"/>
  <c r="M13" i="2"/>
  <c r="S47" i="2" l="1"/>
  <c r="S48" i="2"/>
  <c r="S49" i="2"/>
  <c r="S50" i="2"/>
  <c r="S51" i="2"/>
  <c r="S52" i="2"/>
  <c r="S53" i="2"/>
  <c r="S54" i="2"/>
  <c r="C47" i="2"/>
  <c r="C48" i="2"/>
  <c r="C49" i="2"/>
  <c r="C50" i="2"/>
  <c r="C51" i="2"/>
  <c r="C52" i="2"/>
  <c r="C53" i="2"/>
  <c r="C54" i="2"/>
  <c r="A54" i="2"/>
  <c r="A47" i="2"/>
  <c r="A48" i="2"/>
  <c r="A49" i="2"/>
  <c r="A50" i="2"/>
  <c r="A51" i="2"/>
  <c r="A52" i="2"/>
  <c r="A53" i="2"/>
  <c r="I15" i="2" l="1"/>
  <c r="T49" i="2" s="1"/>
  <c r="I14" i="2"/>
  <c r="T48" i="2" s="1"/>
  <c r="I20" i="2"/>
  <c r="T53" i="2" s="1"/>
  <c r="I21" i="2"/>
  <c r="T54" i="2" s="1"/>
  <c r="I11" i="2"/>
  <c r="C46" i="2" l="1"/>
  <c r="K46" i="2" s="1"/>
  <c r="G47" i="2"/>
  <c r="K47" i="2"/>
  <c r="O47" i="2"/>
  <c r="R47" i="2"/>
  <c r="P57" i="2"/>
  <c r="M57" i="2"/>
  <c r="I57" i="2"/>
  <c r="E57" i="2"/>
  <c r="I18" i="2"/>
  <c r="T52" i="2" s="1"/>
  <c r="R54" i="2"/>
  <c r="O54" i="2"/>
  <c r="K54" i="2"/>
  <c r="G54" i="2"/>
  <c r="R53" i="2"/>
  <c r="O53" i="2"/>
  <c r="K53" i="2"/>
  <c r="G53" i="2"/>
  <c r="R52" i="2"/>
  <c r="O52" i="2"/>
  <c r="K52" i="2"/>
  <c r="G52" i="2"/>
  <c r="R51" i="2"/>
  <c r="O51" i="2"/>
  <c r="K51" i="2"/>
  <c r="G51" i="2"/>
  <c r="I17" i="2"/>
  <c r="T51" i="2" s="1"/>
  <c r="V51" i="2" s="1"/>
  <c r="R50" i="2"/>
  <c r="O50" i="2"/>
  <c r="K50" i="2"/>
  <c r="G50" i="2"/>
  <c r="R49" i="2"/>
  <c r="O49" i="2"/>
  <c r="K49" i="2"/>
  <c r="G49" i="2"/>
  <c r="I12" i="2"/>
  <c r="T47" i="2" s="1"/>
  <c r="V47" i="2" s="1"/>
  <c r="R48" i="2"/>
  <c r="O48" i="2"/>
  <c r="K48" i="2"/>
  <c r="G48" i="2"/>
  <c r="S46" i="2"/>
  <c r="T46" i="2"/>
  <c r="A46" i="2"/>
  <c r="A45" i="2"/>
  <c r="K9" i="2"/>
  <c r="I38" i="2"/>
  <c r="I16" i="2"/>
  <c r="T50" i="2" s="1"/>
  <c r="G29" i="2"/>
  <c r="G31" i="2" s="1"/>
  <c r="G6" i="2"/>
  <c r="K17" i="2" l="1"/>
  <c r="M17" i="2" s="1"/>
  <c r="V52" i="2"/>
  <c r="K26" i="2"/>
  <c r="M26" i="2" s="1"/>
  <c r="K12" i="2"/>
  <c r="K25" i="2"/>
  <c r="E25" i="2" s="1"/>
  <c r="V50" i="2"/>
  <c r="V54" i="2"/>
  <c r="K18" i="2"/>
  <c r="K22" i="2"/>
  <c r="V46" i="2"/>
  <c r="K57" i="2"/>
  <c r="V48" i="2"/>
  <c r="O46" i="2"/>
  <c r="O57" i="2" s="1"/>
  <c r="G46" i="2"/>
  <c r="G57" i="2" s="1"/>
  <c r="V49" i="2"/>
  <c r="V53" i="2"/>
  <c r="R46" i="2"/>
  <c r="R57" i="2" s="1"/>
  <c r="K15" i="2"/>
  <c r="K27" i="2"/>
  <c r="K24" i="2"/>
  <c r="K16" i="2"/>
  <c r="K11" i="2"/>
  <c r="K14" i="2"/>
  <c r="I29" i="2"/>
  <c r="I31" i="2" s="1"/>
  <c r="K20" i="2"/>
  <c r="K21" i="2"/>
  <c r="E28" i="2"/>
  <c r="M28" i="2"/>
  <c r="I36" i="2" l="1"/>
  <c r="M25" i="2"/>
  <c r="E17" i="2"/>
  <c r="E26" i="2"/>
  <c r="T58" i="2"/>
  <c r="E18" i="2"/>
  <c r="M18" i="2"/>
  <c r="E12" i="2"/>
  <c r="M12" i="2"/>
  <c r="M22" i="2"/>
  <c r="E22" i="2"/>
  <c r="M15" i="2"/>
  <c r="E37" i="2"/>
  <c r="E24" i="2"/>
  <c r="E15" i="2"/>
  <c r="M27" i="2"/>
  <c r="I37" i="2"/>
  <c r="E27" i="2"/>
  <c r="M24" i="2"/>
  <c r="E16" i="2"/>
  <c r="M16" i="2"/>
  <c r="M11" i="2"/>
  <c r="E11" i="2"/>
  <c r="E35" i="2"/>
  <c r="E14" i="2"/>
  <c r="E36" i="2"/>
  <c r="M14" i="2"/>
  <c r="M20" i="2"/>
  <c r="E20" i="2"/>
  <c r="M21" i="2"/>
  <c r="I35" i="2"/>
  <c r="E21" i="2"/>
  <c r="K29" i="2"/>
  <c r="E29" i="2" s="1"/>
  <c r="M29" i="2" l="1"/>
  <c r="M31" i="2" s="1"/>
  <c r="K6" i="2" s="1"/>
  <c r="O23" i="2" s="1"/>
  <c r="K31" i="2"/>
  <c r="E31" i="2" s="1"/>
  <c r="O13" i="2" l="1"/>
  <c r="O19" i="2"/>
  <c r="O20" i="2"/>
  <c r="O28" i="2"/>
  <c r="O12" i="2"/>
  <c r="O16" i="2"/>
  <c r="O15" i="2"/>
  <c r="O6" i="2"/>
  <c r="O21" i="2"/>
  <c r="O11" i="2"/>
  <c r="O27" i="2"/>
  <c r="O17" i="2"/>
  <c r="O26" i="2"/>
  <c r="O25" i="2"/>
  <c r="O22" i="2"/>
  <c r="O24" i="2"/>
  <c r="O18" i="2"/>
  <c r="O14" i="2"/>
  <c r="R28" i="2" l="1"/>
  <c r="R26" i="2"/>
  <c r="R21" i="2"/>
  <c r="O29" i="2"/>
  <c r="O31" i="2" s="1"/>
  <c r="R29" i="2" l="1"/>
  <c r="R31" i="2" s="1"/>
</calcChain>
</file>

<file path=xl/sharedStrings.xml><?xml version="1.0" encoding="utf-8"?>
<sst xmlns="http://schemas.openxmlformats.org/spreadsheetml/2006/main" count="105" uniqueCount="54">
  <si>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</si>
  <si>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</si>
  <si>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</si>
  <si>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</si>
  <si>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</si>
  <si>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</si>
  <si>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</si>
  <si>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</si>
  <si>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</si>
  <si>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</si>
  <si>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</si>
  <si>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</si>
  <si>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</si>
  <si>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</si>
  <si>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</si>
  <si>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</si>
  <si>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</si>
  <si>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</si>
  <si>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</si>
  <si>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</si>
  <si>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</si>
  <si>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</si>
  <si>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</si>
  <si>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</si>
  <si>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</si>
  <si>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</si>
  <si>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</si>
  <si>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</si>
  <si>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</si>
  <si>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</si>
  <si>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</si>
  <si>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</si>
  <si>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</si>
  <si>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</si>
  <si>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</si>
  <si>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LOW</t>
  </si>
  <si>
    <t>Total</t>
  </si>
  <si>
    <t>HIGH</t>
  </si>
  <si>
    <t>MID</t>
  </si>
  <si>
    <t>INSTANT GAME 1429 - "40th Anniversary"</t>
  </si>
  <si>
    <t>MONEY BAG = WIN ALL 10 PRIZES</t>
  </si>
  <si>
    <t>$2x2</t>
  </si>
  <si>
    <t xml:space="preserve">$1 (MONEY BAG)  </t>
  </si>
  <si>
    <t>$2x5</t>
  </si>
  <si>
    <t>$2 (MONEY BAG)</t>
  </si>
  <si>
    <t>$2x10</t>
  </si>
  <si>
    <t>$4 (MONEY BAG)</t>
  </si>
  <si>
    <t>$4x5 + $10x2</t>
  </si>
  <si>
    <t>$10x2</t>
  </si>
  <si>
    <t>APRIL 14, 2017 - VERSION C</t>
  </si>
  <si>
    <t>2X = Win Double prize shown</t>
  </si>
  <si>
    <r>
      <t xml:space="preserve">$2 </t>
    </r>
    <r>
      <rPr>
        <b/>
        <sz val="12"/>
        <color rgb="FF00B0F0"/>
        <rFont val="Calibri"/>
        <family val="2"/>
        <scheme val="minor"/>
      </rPr>
      <t>2X</t>
    </r>
  </si>
  <si>
    <r>
      <t xml:space="preserve">$10 </t>
    </r>
    <r>
      <rPr>
        <b/>
        <sz val="12"/>
        <color rgb="FF00B0F0"/>
        <rFont val="Calibri"/>
        <family val="2"/>
        <scheme val="minor"/>
      </rPr>
      <t>2X</t>
    </r>
  </si>
  <si>
    <r>
      <t xml:space="preserve">$20 </t>
    </r>
    <r>
      <rPr>
        <b/>
        <sz val="12"/>
        <color rgb="FF00B0F0"/>
        <rFont val="Calibri"/>
        <family val="2"/>
        <scheme val="minor"/>
      </rPr>
      <t>2X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</si>
</sst>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F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0" fontId="2" fillId="0" borderId="1" xfId="0" applyFont="1" applyFill="1" applyBorder="1"/>
    <xf numFmtId="8" fontId="2" fillId="0" borderId="0" xfId="2" applyFont="1"/>
    <xf numFmtId="38" fontId="2" fillId="0" borderId="0" xfId="1" applyNumberFormat="1" applyFont="1"/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2" xfId="0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6" fontId="2" fillId="0" borderId="4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Border="1"/>
    <xf numFmtId="168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center"/>
    </xf>
    <xf numFmtId="6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4" fontId="2" fillId="0" borderId="6" xfId="0" applyNumberFormat="1" applyFont="1" applyFill="1" applyBorder="1" applyAlignment="1">
      <alignment horizontal="left"/>
    </xf>
    <xf numFmtId="38" fontId="2" fillId="0" borderId="0" xfId="1" quotePrefix="1" applyNumberFormat="1" applyFont="1" applyFill="1" applyBorder="1" applyAlignment="1">
      <alignment horizontal="center"/>
    </xf>
    <xf numFmtId="164" fontId="2" fillId="0" borderId="0" xfId="0" applyNumberFormat="1" applyFont="1" applyBorder="1"/>
    <xf numFmtId="38" fontId="2" fillId="0" borderId="2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5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6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Fill="1" applyBorder="1" applyAlignment="1">
      <alignment horizontal="left"/>
    </xf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38" fontId="2" fillId="0" borderId="2" xfId="1" applyNumberFormat="1" applyFont="1" applyBorder="1" applyAlignment="1">
      <alignment horizontal="center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" xfId="0" applyNumberFormat="1" applyFont="1" applyFill="1" applyBorder="1" applyAlignment="1">
      <alignment horizontal="left"/>
    </xf>
    <xf numFmtId="169" fontId="2" fillId="0" borderId="14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70" fontId="3" fillId="0" borderId="0" xfId="0" applyNumberFormat="1" applyFont="1" applyBorder="1"/>
    <xf numFmtId="170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6" fontId="2" fillId="2" borderId="1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4" xfId="0" applyFont="1" applyFill="1" applyBorder="1" applyAlignment="1">
      <alignment horizontal="center"/>
    </xf>
    <xf numFmtId="8" fontId="2" fillId="0" borderId="0" xfId="2" applyFont="1" applyFill="1" applyBorder="1"/>
    <xf numFmtId="38" fontId="2" fillId="0" borderId="0" xfId="1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10" fontId="2" fillId="2" borderId="3" xfId="0" applyNumberFormat="1" applyFont="1" applyFill="1" applyBorder="1" applyAlignment="1">
      <alignment horizontal="center"/>
    </xf>
    <xf numFmtId="6" fontId="2" fillId="2" borderId="17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68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5" fontId="2" fillId="2" borderId="3" xfId="0" applyNumberFormat="1" applyFont="1" applyFill="1" applyBorder="1"/>
    <xf numFmtId="10" fontId="2" fillId="2" borderId="3" xfId="0" applyNumberFormat="1" applyFont="1" applyFill="1" applyBorder="1"/>
    <xf numFmtId="10" fontId="2" fillId="2" borderId="18" xfId="0" applyNumberFormat="1" applyFont="1" applyFill="1" applyBorder="1" applyAlignment="1">
      <alignment horizontal="center"/>
    </xf>
    <xf numFmtId="10" fontId="2" fillId="2" borderId="12" xfId="0" applyNumberFormat="1" applyFont="1" applyFill="1" applyBorder="1" applyAlignment="1">
      <alignment horizontal="center"/>
    </xf>
    <xf numFmtId="6" fontId="2" fillId="0" borderId="15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right"/>
    </xf>
    <xf numFmtId="4" fontId="2" fillId="0" borderId="8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0" fontId="2" fillId="0" borderId="12" xfId="0" applyFont="1" applyFill="1" applyBorder="1"/>
    <xf numFmtId="10" fontId="2" fillId="0" borderId="12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2" xfId="1" applyNumberFormat="1" applyFont="1" applyFill="1" applyBorder="1" applyAlignment="1">
      <alignment horizontal="center"/>
    </xf>
    <xf numFmtId="38" fontId="2" fillId="0" borderId="23" xfId="1" applyNumberFormat="1" applyFont="1" applyFill="1" applyBorder="1" applyAlignment="1">
      <alignment horizontal="center"/>
    </xf>
    <xf numFmtId="38" fontId="2" fillId="0" borderId="24" xfId="1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6" fillId="0" borderId="4" xfId="0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abSelected="1" zoomScaleNormal="100" zoomScaleSheetLayoutView="80" workbookViewId="0">
      <selection activeCell="G23" sqref="G23"/>
    </sheetView>
  </sheetViews>
  <sheetFormatPr defaultColWidth="10.7109375" defaultRowHeight="14.25" customHeight="1"/>
  <cols>
    <col min="1" max="1" width="30.5703125" style="5" customWidth="1"/>
    <col min="2" max="2" width="6.28515625" style="147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5703125" style="5" customWidth="1"/>
    <col min="10" max="10" width="2.42578125" style="5" customWidth="1"/>
    <col min="11" max="11" width="12.42578125" style="5" customWidth="1"/>
    <col min="12" max="12" width="4.42578125" style="5" customWidth="1"/>
    <col min="13" max="13" width="12.7109375" style="5" bestFit="1" customWidth="1"/>
    <col min="14" max="14" width="2.28515625" style="5" customWidth="1"/>
    <col min="15" max="15" width="13.140625" style="5" customWidth="1"/>
    <col min="16" max="16" width="4" style="5" customWidth="1"/>
    <col min="17" max="17" width="2.28515625" style="5" customWidth="1"/>
    <col min="18" max="18" width="11.5703125" style="5" customWidth="1"/>
    <col min="19" max="19" width="8.7109375" style="5" customWidth="1"/>
    <col min="20" max="20" width="8.42578125" style="5" customWidth="1"/>
    <col min="21" max="21" width="1.7109375" style="5" customWidth="1"/>
    <col min="22" max="22" width="6.855468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4" t="s">
        <v>25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6"/>
      <c r="S1" s="1"/>
      <c r="T1" s="4"/>
    </row>
    <row r="2" spans="1:26" ht="14.25" customHeight="1">
      <c r="A2" s="197" t="s">
        <v>24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9"/>
      <c r="S2" s="2"/>
      <c r="T2" s="4"/>
    </row>
    <row r="3" spans="1:26" ht="14.25" customHeight="1">
      <c r="A3" s="197" t="s">
        <v>39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9"/>
      <c r="S3" s="2"/>
      <c r="T3" s="4"/>
      <c r="U3" s="6"/>
      <c r="V3" s="6"/>
      <c r="W3" s="6"/>
      <c r="X3" s="6"/>
      <c r="Y3" s="6"/>
    </row>
    <row r="4" spans="1:26" ht="14.25" customHeight="1">
      <c r="A4" s="200" t="s">
        <v>49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2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750000</v>
      </c>
      <c r="B6" s="8"/>
      <c r="C6" s="14">
        <v>2</v>
      </c>
      <c r="D6" s="15"/>
      <c r="E6" s="4" t="s">
        <v>1</v>
      </c>
      <c r="F6" s="4"/>
      <c r="G6" s="16">
        <f>A6*C6</f>
        <v>1500000</v>
      </c>
      <c r="H6" s="14" t="s">
        <v>0</v>
      </c>
      <c r="I6" s="17" t="s">
        <v>2</v>
      </c>
      <c r="J6" s="4"/>
      <c r="K6" s="18">
        <f>M31</f>
        <v>1124950</v>
      </c>
      <c r="L6" s="4"/>
      <c r="M6" s="17" t="s">
        <v>3</v>
      </c>
      <c r="N6" s="4"/>
      <c r="O6" s="19">
        <f>K6/G6</f>
        <v>0.74996666666666667</v>
      </c>
      <c r="P6" s="20"/>
      <c r="Q6" s="4"/>
      <c r="R6" s="12"/>
      <c r="Y6" s="21"/>
    </row>
    <row r="7" spans="1:26" ht="14.25" customHeight="1">
      <c r="A7" s="22"/>
      <c r="B7" s="23"/>
      <c r="C7" s="24"/>
      <c r="D7" s="24"/>
      <c r="E7" s="24"/>
      <c r="F7" s="24"/>
      <c r="G7" s="25"/>
      <c r="H7" s="25"/>
      <c r="I7" s="25"/>
      <c r="J7" s="26"/>
      <c r="K7" s="24"/>
      <c r="L7" s="25"/>
      <c r="M7" s="24"/>
      <c r="N7" s="24"/>
      <c r="O7" s="24"/>
      <c r="P7" s="24"/>
      <c r="Q7" s="26"/>
      <c r="R7" s="27"/>
    </row>
    <row r="8" spans="1:26" ht="14.25" customHeight="1">
      <c r="A8" s="28"/>
      <c r="B8" s="8"/>
      <c r="C8" s="17"/>
      <c r="D8" s="17"/>
      <c r="E8" s="29"/>
      <c r="F8" s="29"/>
      <c r="G8" s="185" t="s">
        <v>4</v>
      </c>
      <c r="H8" s="4"/>
      <c r="I8" s="185" t="s">
        <v>4</v>
      </c>
      <c r="J8" s="185"/>
      <c r="K8" s="185" t="s">
        <v>4</v>
      </c>
      <c r="L8" s="185"/>
      <c r="M8" s="4"/>
      <c r="N8" s="4"/>
      <c r="O8" s="185" t="s">
        <v>5</v>
      </c>
      <c r="P8" s="185"/>
      <c r="Q8" s="4"/>
      <c r="R8" s="12"/>
      <c r="Y8" s="30"/>
      <c r="Z8" s="31"/>
    </row>
    <row r="9" spans="1:26" ht="14.25" customHeight="1">
      <c r="A9" s="28"/>
      <c r="B9" s="185" t="s">
        <v>32</v>
      </c>
      <c r="C9" s="17"/>
      <c r="D9" s="17"/>
      <c r="E9" s="185" t="s">
        <v>6</v>
      </c>
      <c r="F9" s="185"/>
      <c r="G9" s="185">
        <v>100</v>
      </c>
      <c r="H9" s="185"/>
      <c r="I9" s="32">
        <v>50000</v>
      </c>
      <c r="J9" s="32"/>
      <c r="K9" s="33">
        <f>A6/I9</f>
        <v>15</v>
      </c>
      <c r="L9" s="185"/>
      <c r="M9" s="185" t="s">
        <v>7</v>
      </c>
      <c r="N9" s="185"/>
      <c r="O9" s="185" t="s">
        <v>8</v>
      </c>
      <c r="P9" s="185"/>
      <c r="Q9" s="4"/>
      <c r="R9" s="12"/>
    </row>
    <row r="10" spans="1:26" s="39" customFormat="1" ht="14.25" customHeight="1">
      <c r="A10" s="34" t="s">
        <v>31</v>
      </c>
      <c r="B10" s="35" t="s">
        <v>33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149">
        <v>2</v>
      </c>
      <c r="B11" s="150">
        <v>1</v>
      </c>
      <c r="C11" s="151">
        <v>2</v>
      </c>
      <c r="D11" s="151"/>
      <c r="E11" s="152">
        <f t="shared" ref="E11:E28" si="0">$A$6/K11</f>
        <v>6.25</v>
      </c>
      <c r="F11" s="153"/>
      <c r="G11" s="152">
        <v>16</v>
      </c>
      <c r="H11" s="154"/>
      <c r="I11" s="50">
        <f t="shared" ref="I11:I25" si="1">G11*($I$9/$G$9)</f>
        <v>8000</v>
      </c>
      <c r="J11" s="156"/>
      <c r="K11" s="155">
        <f t="shared" ref="K11:K27" si="2">I11*$K$9</f>
        <v>120000</v>
      </c>
      <c r="L11" s="157"/>
      <c r="M11" s="158">
        <f t="shared" ref="M11:M28" si="3">K11*C11</f>
        <v>240000</v>
      </c>
      <c r="N11" s="159"/>
      <c r="O11" s="160">
        <f t="shared" ref="O11:O28" si="4">(M11/$K$6)</f>
        <v>0.21334281523623272</v>
      </c>
      <c r="P11" s="161"/>
      <c r="Q11" s="162"/>
      <c r="R11" s="163"/>
      <c r="S11" s="43"/>
      <c r="V11" s="44"/>
    </row>
    <row r="12" spans="1:26" s="73" customFormat="1" ht="14.25" customHeight="1">
      <c r="A12" s="75">
        <v>4</v>
      </c>
      <c r="B12" s="59">
        <v>1</v>
      </c>
      <c r="C12" s="60">
        <v>4</v>
      </c>
      <c r="D12" s="60"/>
      <c r="E12" s="61">
        <f t="shared" si="0"/>
        <v>100</v>
      </c>
      <c r="F12" s="62"/>
      <c r="G12" s="61">
        <v>1</v>
      </c>
      <c r="H12" s="63"/>
      <c r="I12" s="64">
        <f t="shared" si="1"/>
        <v>500</v>
      </c>
      <c r="J12" s="65"/>
      <c r="K12" s="64">
        <f t="shared" si="2"/>
        <v>7500</v>
      </c>
      <c r="L12" s="66"/>
      <c r="M12" s="67">
        <f t="shared" si="3"/>
        <v>30000</v>
      </c>
      <c r="N12" s="68"/>
      <c r="O12" s="69">
        <f t="shared" si="4"/>
        <v>2.666785190452909E-2</v>
      </c>
      <c r="P12" s="70"/>
      <c r="Q12" s="63"/>
      <c r="R12" s="71"/>
      <c r="S12" s="72"/>
      <c r="V12" s="74"/>
    </row>
    <row r="13" spans="1:26" s="73" customFormat="1" ht="14.25" customHeight="1">
      <c r="A13" s="75" t="s">
        <v>51</v>
      </c>
      <c r="B13" s="59">
        <v>1</v>
      </c>
      <c r="C13" s="60">
        <v>4</v>
      </c>
      <c r="D13" s="60"/>
      <c r="E13" s="61">
        <f t="shared" ref="E13" si="5">$A$6/K13</f>
        <v>57.142857142857146</v>
      </c>
      <c r="F13" s="62"/>
      <c r="G13" s="61">
        <v>1.75</v>
      </c>
      <c r="H13" s="63"/>
      <c r="I13" s="64">
        <f t="shared" ref="I13" si="6">G13*($I$9/$G$9)</f>
        <v>875</v>
      </c>
      <c r="J13" s="65"/>
      <c r="K13" s="64">
        <f t="shared" ref="K13" si="7">I13*$K$9</f>
        <v>13125</v>
      </c>
      <c r="L13" s="66"/>
      <c r="M13" s="67">
        <f t="shared" ref="M13" si="8">K13*C13</f>
        <v>52500</v>
      </c>
      <c r="N13" s="68"/>
      <c r="O13" s="69">
        <f t="shared" ref="O13" si="9">(M13/$K$6)</f>
        <v>4.6668740832925909E-2</v>
      </c>
      <c r="P13" s="70"/>
      <c r="Q13" s="63"/>
      <c r="R13" s="71"/>
      <c r="S13" s="72"/>
      <c r="V13" s="74"/>
    </row>
    <row r="14" spans="1:26" s="73" customFormat="1" ht="14.25" customHeight="1">
      <c r="A14" s="75" t="s">
        <v>41</v>
      </c>
      <c r="B14" s="59">
        <v>1</v>
      </c>
      <c r="C14" s="60">
        <v>4</v>
      </c>
      <c r="D14" s="60"/>
      <c r="E14" s="61">
        <f t="shared" si="0"/>
        <v>100</v>
      </c>
      <c r="F14" s="62"/>
      <c r="G14" s="61">
        <v>1</v>
      </c>
      <c r="H14" s="63"/>
      <c r="I14" s="64">
        <f t="shared" si="1"/>
        <v>500</v>
      </c>
      <c r="J14" s="65"/>
      <c r="K14" s="64">
        <f t="shared" si="2"/>
        <v>7500</v>
      </c>
      <c r="L14" s="66"/>
      <c r="M14" s="67">
        <f t="shared" si="3"/>
        <v>30000</v>
      </c>
      <c r="N14" s="68"/>
      <c r="O14" s="69">
        <f t="shared" si="4"/>
        <v>2.666785190452909E-2</v>
      </c>
      <c r="P14" s="70"/>
      <c r="Q14" s="63"/>
      <c r="R14" s="71"/>
      <c r="S14" s="72"/>
      <c r="V14" s="74"/>
    </row>
    <row r="15" spans="1:26" s="73" customFormat="1" ht="14.25" customHeight="1">
      <c r="A15" s="58">
        <v>10</v>
      </c>
      <c r="B15" s="45">
        <v>1</v>
      </c>
      <c r="C15" s="46">
        <v>10</v>
      </c>
      <c r="D15" s="46"/>
      <c r="E15" s="47">
        <f t="shared" si="0"/>
        <v>133.33333333333334</v>
      </c>
      <c r="F15" s="48"/>
      <c r="G15" s="47">
        <v>0.75</v>
      </c>
      <c r="H15" s="49"/>
      <c r="I15" s="50">
        <f t="shared" si="1"/>
        <v>375</v>
      </c>
      <c r="J15" s="51"/>
      <c r="K15" s="50">
        <f t="shared" si="2"/>
        <v>5625</v>
      </c>
      <c r="L15" s="52"/>
      <c r="M15" s="53">
        <f t="shared" si="3"/>
        <v>56250</v>
      </c>
      <c r="N15" s="54"/>
      <c r="O15" s="55">
        <f t="shared" si="4"/>
        <v>5.0002222320992044E-2</v>
      </c>
      <c r="P15" s="56"/>
      <c r="Q15" s="49"/>
      <c r="R15" s="57"/>
      <c r="S15" s="72"/>
      <c r="V15" s="74"/>
    </row>
    <row r="16" spans="1:26" s="73" customFormat="1" ht="14.25" customHeight="1">
      <c r="A16" s="186" t="s">
        <v>42</v>
      </c>
      <c r="B16" s="45">
        <v>1</v>
      </c>
      <c r="C16" s="46">
        <v>10</v>
      </c>
      <c r="D16" s="46"/>
      <c r="E16" s="47">
        <f t="shared" si="0"/>
        <v>133.33333333333334</v>
      </c>
      <c r="F16" s="48"/>
      <c r="G16" s="47">
        <v>0.75</v>
      </c>
      <c r="H16" s="49"/>
      <c r="I16" s="50">
        <f t="shared" si="1"/>
        <v>375</v>
      </c>
      <c r="J16" s="51"/>
      <c r="K16" s="50">
        <f t="shared" si="2"/>
        <v>5625</v>
      </c>
      <c r="L16" s="52"/>
      <c r="M16" s="53">
        <f t="shared" si="3"/>
        <v>56250</v>
      </c>
      <c r="N16" s="54"/>
      <c r="O16" s="55">
        <f t="shared" si="4"/>
        <v>5.0002222320992044E-2</v>
      </c>
      <c r="P16" s="56"/>
      <c r="Q16" s="49"/>
      <c r="R16" s="57"/>
      <c r="S16" s="72"/>
      <c r="V16" s="74"/>
    </row>
    <row r="17" spans="1:22" s="73" customFormat="1" ht="14.25" customHeight="1">
      <c r="A17" s="58" t="s">
        <v>43</v>
      </c>
      <c r="B17" s="45">
        <v>5</v>
      </c>
      <c r="C17" s="46">
        <v>10</v>
      </c>
      <c r="D17" s="46"/>
      <c r="E17" s="47">
        <f t="shared" si="0"/>
        <v>133.33333333333334</v>
      </c>
      <c r="F17" s="48"/>
      <c r="G17" s="47">
        <v>0.75</v>
      </c>
      <c r="H17" s="49"/>
      <c r="I17" s="50">
        <f t="shared" si="1"/>
        <v>375</v>
      </c>
      <c r="J17" s="51"/>
      <c r="K17" s="50">
        <f t="shared" si="2"/>
        <v>5625</v>
      </c>
      <c r="L17" s="52"/>
      <c r="M17" s="53">
        <f t="shared" si="3"/>
        <v>56250</v>
      </c>
      <c r="N17" s="54"/>
      <c r="O17" s="55">
        <f t="shared" si="4"/>
        <v>5.0002222320992044E-2</v>
      </c>
      <c r="P17" s="56"/>
      <c r="Q17" s="49"/>
      <c r="R17" s="57"/>
      <c r="S17" s="72"/>
      <c r="V17" s="74"/>
    </row>
    <row r="18" spans="1:22" s="73" customFormat="1" ht="14.25" customHeight="1">
      <c r="A18" s="75">
        <v>20</v>
      </c>
      <c r="B18" s="59">
        <v>1</v>
      </c>
      <c r="C18" s="60">
        <v>20</v>
      </c>
      <c r="D18" s="60"/>
      <c r="E18" s="61">
        <f>$A$6/K18</f>
        <v>400</v>
      </c>
      <c r="F18" s="62"/>
      <c r="G18" s="61">
        <v>0.25</v>
      </c>
      <c r="H18" s="63"/>
      <c r="I18" s="64">
        <f t="shared" si="1"/>
        <v>125</v>
      </c>
      <c r="J18" s="65"/>
      <c r="K18" s="64">
        <f t="shared" si="2"/>
        <v>1875</v>
      </c>
      <c r="L18" s="66"/>
      <c r="M18" s="67">
        <f t="shared" si="3"/>
        <v>37500</v>
      </c>
      <c r="N18" s="68"/>
      <c r="O18" s="69">
        <f t="shared" si="4"/>
        <v>3.3334814880661361E-2</v>
      </c>
      <c r="P18" s="70"/>
      <c r="Q18" s="63"/>
      <c r="R18" s="188"/>
      <c r="S18" s="72"/>
      <c r="V18" s="74"/>
    </row>
    <row r="19" spans="1:22" s="73" customFormat="1" ht="14.25" customHeight="1">
      <c r="A19" s="75" t="s">
        <v>52</v>
      </c>
      <c r="B19" s="59">
        <v>1</v>
      </c>
      <c r="C19" s="60">
        <v>20</v>
      </c>
      <c r="D19" s="60"/>
      <c r="E19" s="61">
        <f t="shared" ref="E19" si="10">$A$6/K19</f>
        <v>400</v>
      </c>
      <c r="F19" s="62"/>
      <c r="G19" s="61">
        <v>0.25</v>
      </c>
      <c r="H19" s="63"/>
      <c r="I19" s="64">
        <f t="shared" si="1"/>
        <v>125</v>
      </c>
      <c r="J19" s="65"/>
      <c r="K19" s="64">
        <f t="shared" si="2"/>
        <v>1875</v>
      </c>
      <c r="L19" s="66"/>
      <c r="M19" s="67">
        <f t="shared" si="3"/>
        <v>37500</v>
      </c>
      <c r="N19" s="68"/>
      <c r="O19" s="69">
        <f t="shared" si="4"/>
        <v>3.3334814880661361E-2</v>
      </c>
      <c r="P19" s="70"/>
      <c r="Q19" s="63"/>
      <c r="R19" s="71"/>
      <c r="S19" s="72"/>
      <c r="V19" s="74"/>
    </row>
    <row r="20" spans="1:22" s="73" customFormat="1" ht="14.25" customHeight="1">
      <c r="A20" s="187" t="s">
        <v>44</v>
      </c>
      <c r="B20" s="59">
        <v>1</v>
      </c>
      <c r="C20" s="60">
        <v>20</v>
      </c>
      <c r="D20" s="60"/>
      <c r="E20" s="61">
        <f t="shared" ref="E20:E27" si="11">$A$6/K20</f>
        <v>200</v>
      </c>
      <c r="F20" s="62"/>
      <c r="G20" s="61">
        <v>0.5</v>
      </c>
      <c r="H20" s="63"/>
      <c r="I20" s="64">
        <f t="shared" si="1"/>
        <v>250</v>
      </c>
      <c r="J20" s="65"/>
      <c r="K20" s="64">
        <f t="shared" si="2"/>
        <v>3750</v>
      </c>
      <c r="L20" s="66"/>
      <c r="M20" s="67">
        <f t="shared" si="3"/>
        <v>75000</v>
      </c>
      <c r="N20" s="68"/>
      <c r="O20" s="69">
        <f t="shared" si="4"/>
        <v>6.6669629761322721E-2</v>
      </c>
      <c r="P20" s="70"/>
      <c r="Q20" s="63"/>
      <c r="R20" s="71" t="s">
        <v>35</v>
      </c>
      <c r="S20" s="72"/>
      <c r="V20" s="74"/>
    </row>
    <row r="21" spans="1:22" s="73" customFormat="1" ht="14.25" customHeight="1">
      <c r="A21" s="75" t="s">
        <v>45</v>
      </c>
      <c r="B21" s="130">
        <v>10</v>
      </c>
      <c r="C21" s="60">
        <v>20</v>
      </c>
      <c r="D21" s="60"/>
      <c r="E21" s="61">
        <f t="shared" si="11"/>
        <v>400</v>
      </c>
      <c r="F21" s="62"/>
      <c r="G21" s="61">
        <v>0.25</v>
      </c>
      <c r="H21" s="63"/>
      <c r="I21" s="64">
        <f t="shared" si="1"/>
        <v>125</v>
      </c>
      <c r="J21" s="65"/>
      <c r="K21" s="64">
        <f t="shared" si="2"/>
        <v>1875</v>
      </c>
      <c r="L21" s="66"/>
      <c r="M21" s="67">
        <f t="shared" si="3"/>
        <v>37500</v>
      </c>
      <c r="N21" s="68"/>
      <c r="O21" s="69">
        <f t="shared" si="4"/>
        <v>3.3334814880661361E-2</v>
      </c>
      <c r="P21" s="70"/>
      <c r="Q21" s="63"/>
      <c r="R21" s="189">
        <f>SUM(O11:O21)</f>
        <v>0.63002800124449976</v>
      </c>
      <c r="S21" s="72"/>
      <c r="V21" s="74"/>
    </row>
    <row r="22" spans="1:22" s="73" customFormat="1" ht="14.25" customHeight="1">
      <c r="A22" s="58">
        <v>40</v>
      </c>
      <c r="B22" s="45">
        <v>1</v>
      </c>
      <c r="C22" s="46">
        <v>40</v>
      </c>
      <c r="D22" s="46"/>
      <c r="E22" s="47">
        <f t="shared" si="11"/>
        <v>806.45161290322585</v>
      </c>
      <c r="F22" s="48"/>
      <c r="G22" s="47" t="s">
        <v>0</v>
      </c>
      <c r="H22" s="49"/>
      <c r="I22" s="50">
        <v>62</v>
      </c>
      <c r="J22" s="51"/>
      <c r="K22" s="50">
        <f t="shared" si="2"/>
        <v>930</v>
      </c>
      <c r="L22" s="52"/>
      <c r="M22" s="53">
        <f t="shared" si="3"/>
        <v>37200</v>
      </c>
      <c r="N22" s="54"/>
      <c r="O22" s="55">
        <f t="shared" si="4"/>
        <v>3.3068136361616068E-2</v>
      </c>
      <c r="P22" s="56"/>
      <c r="Q22" s="49"/>
      <c r="R22" s="57"/>
      <c r="S22" s="72"/>
      <c r="V22" s="74"/>
    </row>
    <row r="23" spans="1:22" s="73" customFormat="1" ht="14.25" customHeight="1">
      <c r="A23" s="58" t="s">
        <v>53</v>
      </c>
      <c r="B23" s="45">
        <v>1</v>
      </c>
      <c r="C23" s="46">
        <v>40</v>
      </c>
      <c r="D23" s="46"/>
      <c r="E23" s="47">
        <f t="shared" ref="E23" si="12">$A$6/K23</f>
        <v>833.33333333333337</v>
      </c>
      <c r="F23" s="48"/>
      <c r="G23" s="47" t="s">
        <v>0</v>
      </c>
      <c r="H23" s="49"/>
      <c r="I23" s="50">
        <v>60</v>
      </c>
      <c r="J23" s="51"/>
      <c r="K23" s="50">
        <f t="shared" ref="K23" si="13">I23*$K$9</f>
        <v>900</v>
      </c>
      <c r="L23" s="52"/>
      <c r="M23" s="53">
        <f t="shared" ref="M23" si="14">K23*C23</f>
        <v>36000</v>
      </c>
      <c r="N23" s="54"/>
      <c r="O23" s="55">
        <f t="shared" ref="O23" si="15">(M23/$K$6)</f>
        <v>3.2001422285434906E-2</v>
      </c>
      <c r="P23" s="56"/>
      <c r="Q23" s="49"/>
      <c r="R23" s="57"/>
      <c r="S23" s="72"/>
      <c r="V23" s="74"/>
    </row>
    <row r="24" spans="1:22" s="73" customFormat="1" ht="14.25" customHeight="1">
      <c r="A24" s="186" t="s">
        <v>46</v>
      </c>
      <c r="B24" s="45">
        <v>1</v>
      </c>
      <c r="C24" s="46">
        <v>40</v>
      </c>
      <c r="D24" s="46"/>
      <c r="E24" s="47">
        <f t="shared" si="11"/>
        <v>833.33333333333337</v>
      </c>
      <c r="F24" s="48"/>
      <c r="G24" s="47" t="s">
        <v>0</v>
      </c>
      <c r="H24" s="49"/>
      <c r="I24" s="50">
        <v>60</v>
      </c>
      <c r="J24" s="51"/>
      <c r="K24" s="50">
        <f t="shared" si="2"/>
        <v>900</v>
      </c>
      <c r="L24" s="52"/>
      <c r="M24" s="53">
        <f t="shared" si="3"/>
        <v>36000</v>
      </c>
      <c r="N24" s="54"/>
      <c r="O24" s="55">
        <f t="shared" si="4"/>
        <v>3.2001422285434906E-2</v>
      </c>
      <c r="P24" s="56"/>
      <c r="Q24" s="49"/>
      <c r="R24" s="57"/>
      <c r="S24" s="72"/>
      <c r="V24" s="74"/>
    </row>
    <row r="25" spans="1:22" s="73" customFormat="1" ht="14.25" customHeight="1">
      <c r="A25" s="58" t="s">
        <v>47</v>
      </c>
      <c r="B25" s="45">
        <v>7</v>
      </c>
      <c r="C25" s="46">
        <v>40</v>
      </c>
      <c r="D25" s="46"/>
      <c r="E25" s="47">
        <f t="shared" si="11"/>
        <v>400</v>
      </c>
      <c r="F25" s="48"/>
      <c r="G25" s="47">
        <v>0.25</v>
      </c>
      <c r="H25" s="49"/>
      <c r="I25" s="50">
        <f t="shared" si="1"/>
        <v>125</v>
      </c>
      <c r="J25" s="51"/>
      <c r="K25" s="50">
        <f t="shared" si="2"/>
        <v>1875</v>
      </c>
      <c r="L25" s="52"/>
      <c r="M25" s="53">
        <f t="shared" si="3"/>
        <v>75000</v>
      </c>
      <c r="N25" s="54"/>
      <c r="O25" s="55">
        <f t="shared" si="4"/>
        <v>6.6669629761322721E-2</v>
      </c>
      <c r="P25" s="56"/>
      <c r="Q25" s="49"/>
      <c r="R25" s="57" t="s">
        <v>38</v>
      </c>
      <c r="S25" s="72"/>
      <c r="V25" s="74"/>
    </row>
    <row r="26" spans="1:22" s="73" customFormat="1" ht="14.25" customHeight="1">
      <c r="A26" s="58" t="s">
        <v>48</v>
      </c>
      <c r="B26" s="45">
        <v>2</v>
      </c>
      <c r="C26" s="46">
        <v>40</v>
      </c>
      <c r="D26" s="46"/>
      <c r="E26" s="47">
        <f t="shared" si="11"/>
        <v>833.33333333333337</v>
      </c>
      <c r="F26" s="48"/>
      <c r="G26" s="47" t="s">
        <v>0</v>
      </c>
      <c r="H26" s="49"/>
      <c r="I26" s="50">
        <v>60</v>
      </c>
      <c r="J26" s="51"/>
      <c r="K26" s="50">
        <f t="shared" si="2"/>
        <v>900</v>
      </c>
      <c r="L26" s="52"/>
      <c r="M26" s="53">
        <f t="shared" si="3"/>
        <v>36000</v>
      </c>
      <c r="N26" s="54"/>
      <c r="O26" s="55">
        <f t="shared" si="4"/>
        <v>3.2001422285434906E-2</v>
      </c>
      <c r="P26" s="56"/>
      <c r="Q26" s="49"/>
      <c r="R26" s="181">
        <f>SUM(O22:O26)</f>
        <v>0.19574203297924347</v>
      </c>
      <c r="S26" s="72"/>
      <c r="V26" s="74"/>
    </row>
    <row r="27" spans="1:22" s="73" customFormat="1" ht="14.25" customHeight="1">
      <c r="A27" s="75">
        <v>1000</v>
      </c>
      <c r="B27" s="59">
        <v>1</v>
      </c>
      <c r="C27" s="60">
        <v>1000</v>
      </c>
      <c r="D27" s="60"/>
      <c r="E27" s="61">
        <f t="shared" si="11"/>
        <v>12500</v>
      </c>
      <c r="F27" s="62"/>
      <c r="G27" s="61" t="s">
        <v>0</v>
      </c>
      <c r="H27" s="63"/>
      <c r="I27" s="64">
        <v>4</v>
      </c>
      <c r="J27" s="65"/>
      <c r="K27" s="64">
        <f t="shared" si="2"/>
        <v>60</v>
      </c>
      <c r="L27" s="66" t="s">
        <v>29</v>
      </c>
      <c r="M27" s="67">
        <f t="shared" si="3"/>
        <v>60000</v>
      </c>
      <c r="N27" s="68"/>
      <c r="O27" s="69">
        <f t="shared" si="4"/>
        <v>5.333570380905818E-2</v>
      </c>
      <c r="P27" s="70"/>
      <c r="Q27" s="63"/>
      <c r="R27" s="71" t="s">
        <v>37</v>
      </c>
      <c r="S27" s="72"/>
      <c r="V27" s="74"/>
    </row>
    <row r="28" spans="1:22" s="107" customFormat="1" ht="14.25" customHeight="1" thickBot="1">
      <c r="A28" s="168">
        <v>8000</v>
      </c>
      <c r="B28" s="169">
        <v>1</v>
      </c>
      <c r="C28" s="170">
        <v>8000</v>
      </c>
      <c r="D28" s="170"/>
      <c r="E28" s="171">
        <f t="shared" si="0"/>
        <v>44117.647058823532</v>
      </c>
      <c r="F28" s="172"/>
      <c r="G28" s="173" t="s">
        <v>0</v>
      </c>
      <c r="H28" s="174"/>
      <c r="I28" s="175"/>
      <c r="J28" s="176"/>
      <c r="K28" s="175">
        <v>17</v>
      </c>
      <c r="L28" s="177" t="s">
        <v>29</v>
      </c>
      <c r="M28" s="166">
        <f t="shared" si="3"/>
        <v>136000</v>
      </c>
      <c r="N28" s="178"/>
      <c r="O28" s="167">
        <f t="shared" si="4"/>
        <v>0.12089426196719855</v>
      </c>
      <c r="P28" s="179"/>
      <c r="Q28" s="174"/>
      <c r="R28" s="180">
        <f>SUM(O27:O28)</f>
        <v>0.17422996577625671</v>
      </c>
      <c r="S28" s="164"/>
      <c r="V28" s="165"/>
    </row>
    <row r="29" spans="1:22" ht="14.25" customHeight="1" thickTop="1">
      <c r="A29" s="28"/>
      <c r="B29" s="8"/>
      <c r="C29" s="29" t="s">
        <v>34</v>
      </c>
      <c r="D29" s="4"/>
      <c r="E29" s="79">
        <f>$A$6/K29</f>
        <v>4.1676622748767764</v>
      </c>
      <c r="F29" s="29"/>
      <c r="G29" s="80">
        <f>SUM(G11:G28)</f>
        <v>23.5</v>
      </c>
      <c r="H29" s="32"/>
      <c r="I29" s="32">
        <f>SUM(I11:I28)</f>
        <v>11996</v>
      </c>
      <c r="J29" s="81"/>
      <c r="K29" s="32">
        <f>SUM(K11:K28)</f>
        <v>179957</v>
      </c>
      <c r="L29" s="82"/>
      <c r="M29" s="83">
        <f>SUM(M11:M28)</f>
        <v>1124950</v>
      </c>
      <c r="N29" s="84"/>
      <c r="O29" s="85">
        <f>SUM(O11:O28)</f>
        <v>1</v>
      </c>
      <c r="P29" s="86" t="s">
        <v>26</v>
      </c>
      <c r="Q29" s="4"/>
      <c r="R29" s="87">
        <f>SUM(R11:R28)</f>
        <v>1</v>
      </c>
    </row>
    <row r="30" spans="1:22" s="4" customFormat="1" ht="14.25" customHeight="1" thickBot="1">
      <c r="A30" s="88"/>
      <c r="B30" s="89"/>
      <c r="C30" s="90"/>
      <c r="D30" s="90"/>
      <c r="E30" s="91"/>
      <c r="F30" s="92"/>
      <c r="G30" s="93"/>
      <c r="H30" s="94"/>
      <c r="I30" s="95"/>
      <c r="J30" s="96"/>
      <c r="K30" s="95"/>
      <c r="L30" s="97"/>
      <c r="M30" s="98"/>
      <c r="N30" s="99"/>
      <c r="O30" s="100"/>
      <c r="P30" s="101"/>
      <c r="Q30" s="94"/>
      <c r="R30" s="102"/>
      <c r="S30" s="76"/>
      <c r="V30" s="77"/>
    </row>
    <row r="31" spans="1:22" ht="14.25" customHeight="1" thickTop="1">
      <c r="A31" s="28"/>
      <c r="B31" s="8"/>
      <c r="C31" s="185" t="s">
        <v>16</v>
      </c>
      <c r="D31" s="4"/>
      <c r="E31" s="78">
        <f>$A$6/K31</f>
        <v>4.1676622748767764</v>
      </c>
      <c r="F31" s="29"/>
      <c r="G31" s="80">
        <f>G29</f>
        <v>23.5</v>
      </c>
      <c r="H31" s="32"/>
      <c r="I31" s="32">
        <f>I29</f>
        <v>11996</v>
      </c>
      <c r="J31" s="81"/>
      <c r="K31" s="32">
        <f>SUM(K29:K30)</f>
        <v>179957</v>
      </c>
      <c r="L31" s="82"/>
      <c r="M31" s="83">
        <f>SUM(M29:M30)</f>
        <v>1124950</v>
      </c>
      <c r="N31" s="84"/>
      <c r="O31" s="85">
        <f>SUM(O29:O30)</f>
        <v>1</v>
      </c>
      <c r="P31" s="86" t="s">
        <v>26</v>
      </c>
      <c r="Q31" s="4"/>
      <c r="R31" s="87">
        <f>SUM(R29:R30)</f>
        <v>1</v>
      </c>
    </row>
    <row r="32" spans="1:22" ht="14.25" customHeight="1">
      <c r="A32" s="203" t="s">
        <v>50</v>
      </c>
      <c r="B32" s="8"/>
      <c r="C32" s="29"/>
      <c r="D32" s="4"/>
      <c r="E32" s="79"/>
      <c r="F32" s="29"/>
      <c r="G32" s="80"/>
      <c r="H32" s="32"/>
      <c r="I32" s="32"/>
      <c r="J32" s="81"/>
      <c r="K32" s="32"/>
      <c r="L32" s="82"/>
      <c r="M32" s="83"/>
      <c r="N32" s="84"/>
      <c r="O32" s="85"/>
      <c r="P32" s="86"/>
      <c r="Q32" s="4"/>
      <c r="R32" s="87"/>
    </row>
    <row r="33" spans="1:25" ht="14.25" customHeight="1">
      <c r="A33" s="103" t="s">
        <v>40</v>
      </c>
      <c r="B33" s="8"/>
      <c r="C33" s="29"/>
      <c r="D33" s="4"/>
      <c r="E33" s="80"/>
      <c r="F33" s="29"/>
      <c r="G33" s="80"/>
      <c r="H33" s="32"/>
      <c r="I33" s="32"/>
      <c r="J33" s="81"/>
      <c r="K33" s="32"/>
      <c r="L33" s="82"/>
      <c r="M33" s="104"/>
      <c r="N33" s="84"/>
      <c r="O33" s="85"/>
      <c r="P33" s="86"/>
      <c r="Q33" s="4"/>
      <c r="R33" s="87"/>
    </row>
    <row r="34" spans="1:25" ht="14.25" customHeight="1">
      <c r="A34" s="28"/>
      <c r="B34" s="8"/>
      <c r="C34" s="191" t="s">
        <v>28</v>
      </c>
      <c r="D34" s="192"/>
      <c r="E34" s="192"/>
      <c r="F34" s="192"/>
      <c r="G34" s="192"/>
      <c r="H34" s="192"/>
      <c r="I34" s="193"/>
      <c r="J34" s="81"/>
      <c r="K34" s="32"/>
      <c r="L34" s="82"/>
      <c r="M34" s="104"/>
      <c r="N34" s="84"/>
      <c r="O34" s="85"/>
      <c r="P34" s="86"/>
      <c r="Q34" s="4"/>
      <c r="R34" s="87"/>
    </row>
    <row r="35" spans="1:25" ht="14.25" customHeight="1">
      <c r="A35" s="28"/>
      <c r="B35" s="8"/>
      <c r="C35" s="105">
        <v>2</v>
      </c>
      <c r="D35" s="59" t="s">
        <v>17</v>
      </c>
      <c r="E35" s="106">
        <f>$A$6/SUM(K11:K11)</f>
        <v>6.25</v>
      </c>
      <c r="F35" s="107"/>
      <c r="G35" s="110">
        <v>20</v>
      </c>
      <c r="H35" s="4"/>
      <c r="I35" s="108">
        <f>$A$6/SUM(K18:K21)</f>
        <v>80</v>
      </c>
      <c r="J35" s="81"/>
      <c r="K35" s="32"/>
      <c r="L35" s="82"/>
      <c r="M35" s="104"/>
      <c r="N35" s="84"/>
      <c r="O35" s="85"/>
      <c r="P35" s="86"/>
      <c r="Q35" s="4"/>
      <c r="R35" s="87"/>
    </row>
    <row r="36" spans="1:25" ht="14.25" customHeight="1">
      <c r="A36" s="28"/>
      <c r="B36" s="8"/>
      <c r="C36" s="105">
        <v>4</v>
      </c>
      <c r="D36" s="109" t="s">
        <v>17</v>
      </c>
      <c r="E36" s="106">
        <f>$A$6/SUM(K12:K14)</f>
        <v>26.666666666666668</v>
      </c>
      <c r="F36" s="107"/>
      <c r="G36" s="110">
        <v>40</v>
      </c>
      <c r="H36" s="4"/>
      <c r="I36" s="108">
        <f>$A$6/SUM(K22:K26)</f>
        <v>136.23978201634878</v>
      </c>
      <c r="J36" s="81"/>
      <c r="K36" s="32"/>
      <c r="L36" s="82"/>
      <c r="M36" s="104"/>
      <c r="N36" s="84"/>
      <c r="O36" s="85"/>
      <c r="P36" s="86"/>
      <c r="Q36" s="4"/>
      <c r="R36" s="87"/>
    </row>
    <row r="37" spans="1:25" ht="14.25" customHeight="1">
      <c r="A37" s="28"/>
      <c r="B37" s="8"/>
      <c r="C37" s="105">
        <v>10</v>
      </c>
      <c r="D37" s="59" t="s">
        <v>17</v>
      </c>
      <c r="E37" s="106">
        <f>$A$6/SUM(K15:K17)</f>
        <v>44.444444444444443</v>
      </c>
      <c r="F37" s="107"/>
      <c r="G37" s="148">
        <v>1000</v>
      </c>
      <c r="H37" s="4"/>
      <c r="I37" s="108">
        <f>$A$6/SUM(K27:K27)</f>
        <v>12500</v>
      </c>
      <c r="J37" s="81"/>
      <c r="K37" s="32"/>
      <c r="L37" s="82"/>
      <c r="M37" s="104"/>
      <c r="N37" s="84"/>
      <c r="O37" s="85"/>
      <c r="P37" s="86"/>
      <c r="Q37" s="4"/>
      <c r="R37" s="87"/>
    </row>
    <row r="38" spans="1:25" ht="14.25" customHeight="1">
      <c r="A38" s="28"/>
      <c r="B38" s="8"/>
      <c r="C38" s="190"/>
      <c r="D38" s="36"/>
      <c r="E38" s="36"/>
      <c r="F38" s="121"/>
      <c r="G38" s="183">
        <v>8000</v>
      </c>
      <c r="H38" s="36"/>
      <c r="I38" s="184">
        <f>$A$6/SUM(K28:K28)</f>
        <v>44117.647058823532</v>
      </c>
      <c r="J38" s="81"/>
      <c r="K38" s="32"/>
      <c r="L38" s="82"/>
      <c r="M38" s="104"/>
      <c r="N38" s="84"/>
      <c r="O38" s="85"/>
      <c r="P38" s="86"/>
      <c r="Q38" s="4"/>
      <c r="R38" s="87"/>
    </row>
    <row r="39" spans="1:25" ht="14.25" customHeight="1">
      <c r="A39" s="28"/>
      <c r="B39" s="8"/>
      <c r="F39" s="62"/>
      <c r="J39" s="81"/>
      <c r="K39" s="32"/>
      <c r="L39" s="82"/>
      <c r="M39" s="104"/>
      <c r="N39" s="84"/>
      <c r="O39" s="85"/>
      <c r="P39" s="86"/>
      <c r="Q39" s="4"/>
      <c r="R39" s="87"/>
    </row>
    <row r="40" spans="1:25" ht="14.25" customHeight="1">
      <c r="A40" s="28"/>
      <c r="B40" s="8"/>
      <c r="F40" s="62"/>
      <c r="G40" s="148"/>
      <c r="H40" s="64"/>
      <c r="I40" s="106"/>
      <c r="J40" s="81"/>
      <c r="K40" s="32"/>
      <c r="L40" s="82"/>
      <c r="M40" s="104"/>
      <c r="N40" s="84"/>
      <c r="O40" s="85"/>
      <c r="P40" s="86"/>
      <c r="Q40" s="4"/>
      <c r="R40" s="87"/>
    </row>
    <row r="41" spans="1:25" ht="14.25" customHeight="1">
      <c r="A41" s="112" t="s">
        <v>18</v>
      </c>
      <c r="B41" s="113" t="s">
        <v>27</v>
      </c>
      <c r="C41" s="4"/>
      <c r="D41" s="4"/>
      <c r="E41" s="114"/>
      <c r="F41" s="29"/>
      <c r="G41" s="115"/>
      <c r="H41" s="32"/>
      <c r="I41" s="81"/>
      <c r="J41" s="81"/>
      <c r="K41" s="81"/>
      <c r="L41" s="82"/>
      <c r="M41" s="104"/>
      <c r="N41" s="84"/>
      <c r="O41" s="86"/>
      <c r="P41" s="86"/>
      <c r="Q41" s="4"/>
      <c r="R41" s="12"/>
    </row>
    <row r="42" spans="1:25" ht="14.25" customHeight="1">
      <c r="A42" s="112" t="s">
        <v>26</v>
      </c>
      <c r="B42" s="113" t="s">
        <v>19</v>
      </c>
      <c r="C42" s="4"/>
      <c r="D42" s="4"/>
      <c r="E42" s="114"/>
      <c r="F42" s="29"/>
      <c r="G42" s="116"/>
      <c r="H42" s="32"/>
      <c r="I42" s="81"/>
      <c r="J42" s="81"/>
      <c r="K42" s="82"/>
      <c r="L42" s="82"/>
      <c r="M42" s="81"/>
      <c r="N42" s="84"/>
      <c r="O42" s="117"/>
      <c r="P42" s="117"/>
      <c r="Q42" s="4"/>
      <c r="R42" s="12"/>
    </row>
    <row r="43" spans="1:25" ht="14.25" customHeight="1">
      <c r="A43" s="112" t="s">
        <v>29</v>
      </c>
      <c r="B43" s="113" t="s">
        <v>30</v>
      </c>
      <c r="C43" s="4"/>
      <c r="D43" s="4"/>
      <c r="E43" s="114"/>
      <c r="F43" s="29"/>
      <c r="G43" s="116"/>
      <c r="H43" s="32"/>
      <c r="I43" s="81"/>
      <c r="J43" s="81"/>
      <c r="K43" s="82"/>
      <c r="L43" s="82"/>
      <c r="M43" s="81"/>
      <c r="N43" s="84"/>
      <c r="O43" s="117"/>
      <c r="P43" s="117"/>
      <c r="Q43" s="4"/>
      <c r="R43" s="12"/>
    </row>
    <row r="44" spans="1:25" ht="14.25" customHeight="1">
      <c r="A44" s="28"/>
      <c r="B44" s="8"/>
      <c r="C44" s="4"/>
      <c r="D44" s="4"/>
      <c r="E44" s="4"/>
      <c r="F44" s="118"/>
      <c r="G44" s="4"/>
      <c r="H44" s="4"/>
      <c r="I44" s="4"/>
      <c r="J44" s="118"/>
      <c r="K44" s="4"/>
      <c r="L44" s="4"/>
      <c r="M44" s="4"/>
      <c r="N44" s="118"/>
      <c r="O44" s="4"/>
      <c r="P44" s="4"/>
      <c r="Q44" s="4"/>
      <c r="R44" s="12"/>
      <c r="Y44" s="114"/>
    </row>
    <row r="45" spans="1:25" ht="14.25" customHeight="1">
      <c r="A45" s="119" t="str">
        <f>A10</f>
        <v>GET:</v>
      </c>
      <c r="B45" s="111"/>
      <c r="C45" s="120" t="s">
        <v>8</v>
      </c>
      <c r="D45" s="121"/>
      <c r="E45" s="121"/>
      <c r="F45" s="120" t="s">
        <v>20</v>
      </c>
      <c r="G45" s="121"/>
      <c r="H45" s="121"/>
      <c r="I45" s="121"/>
      <c r="J45" s="120" t="s">
        <v>21</v>
      </c>
      <c r="K45" s="121"/>
      <c r="L45" s="121"/>
      <c r="M45" s="121"/>
      <c r="N45" s="120" t="s">
        <v>22</v>
      </c>
      <c r="O45" s="121"/>
      <c r="P45" s="121"/>
      <c r="Q45" s="120" t="s">
        <v>23</v>
      </c>
      <c r="R45" s="122"/>
      <c r="T45" s="123"/>
      <c r="U45" s="124"/>
      <c r="Y45" s="114"/>
    </row>
    <row r="46" spans="1:25" ht="12.75" customHeight="1">
      <c r="A46" s="75">
        <f>A11</f>
        <v>2</v>
      </c>
      <c r="B46" s="59"/>
      <c r="C46" s="60">
        <f>C11</f>
        <v>2</v>
      </c>
      <c r="D46" s="107"/>
      <c r="E46" s="107">
        <v>14</v>
      </c>
      <c r="F46" s="63" t="s">
        <v>17</v>
      </c>
      <c r="G46" s="125">
        <f>E46*C46</f>
        <v>28</v>
      </c>
      <c r="H46" s="107"/>
      <c r="I46" s="107">
        <v>16</v>
      </c>
      <c r="J46" s="63" t="s">
        <v>17</v>
      </c>
      <c r="K46" s="125">
        <f>I46*C46</f>
        <v>32</v>
      </c>
      <c r="L46" s="107"/>
      <c r="M46" s="107">
        <v>18</v>
      </c>
      <c r="N46" s="63" t="s">
        <v>17</v>
      </c>
      <c r="O46" s="125">
        <f>M46*C46</f>
        <v>36</v>
      </c>
      <c r="P46" s="66">
        <v>16</v>
      </c>
      <c r="Q46" s="63" t="s">
        <v>17</v>
      </c>
      <c r="R46" s="126">
        <f t="shared" ref="R46:R54" si="16">P46*C46</f>
        <v>32</v>
      </c>
      <c r="S46" s="127">
        <f>((M46+I46+E46+P46)*($I$9/$G$9))/4</f>
        <v>8000</v>
      </c>
      <c r="T46" s="127">
        <f>I11</f>
        <v>8000</v>
      </c>
      <c r="U46" s="128"/>
      <c r="V46" s="129">
        <f>S46-T46</f>
        <v>0</v>
      </c>
      <c r="Y46" s="114"/>
    </row>
    <row r="47" spans="1:25" ht="12.75" customHeight="1">
      <c r="A47" s="75">
        <f>A12</f>
        <v>4</v>
      </c>
      <c r="B47" s="59"/>
      <c r="C47" s="60">
        <f>C12</f>
        <v>4</v>
      </c>
      <c r="D47" s="107"/>
      <c r="E47" s="107">
        <v>3</v>
      </c>
      <c r="F47" s="63" t="s">
        <v>17</v>
      </c>
      <c r="G47" s="125">
        <f t="shared" ref="G47:G54" si="17">E47*C47</f>
        <v>12</v>
      </c>
      <c r="H47" s="107"/>
      <c r="I47" s="107">
        <v>1</v>
      </c>
      <c r="J47" s="63" t="s">
        <v>17</v>
      </c>
      <c r="K47" s="125">
        <f t="shared" ref="K47:K54" si="18">I47*C47</f>
        <v>4</v>
      </c>
      <c r="L47" s="107"/>
      <c r="M47" s="107">
        <v>1</v>
      </c>
      <c r="N47" s="63" t="s">
        <v>17</v>
      </c>
      <c r="O47" s="125">
        <f t="shared" ref="O47:O54" si="19">M47*C47</f>
        <v>4</v>
      </c>
      <c r="P47" s="66">
        <v>3</v>
      </c>
      <c r="Q47" s="63" t="s">
        <v>17</v>
      </c>
      <c r="R47" s="126">
        <f t="shared" si="16"/>
        <v>12</v>
      </c>
      <c r="S47" s="127">
        <f t="shared" ref="S47:S54" si="20">((M47+I47+E47+P47)*($I$9/$G$9))/4</f>
        <v>1000</v>
      </c>
      <c r="T47" s="127">
        <f>I12</f>
        <v>500</v>
      </c>
      <c r="U47" s="128"/>
      <c r="V47" s="129">
        <f t="shared" ref="V47:V54" si="21">S47-T47</f>
        <v>500</v>
      </c>
    </row>
    <row r="48" spans="1:25" ht="12.75" customHeight="1">
      <c r="A48" s="75" t="str">
        <f>A14</f>
        <v>$2x2</v>
      </c>
      <c r="B48" s="59"/>
      <c r="C48" s="60">
        <f>C14</f>
        <v>4</v>
      </c>
      <c r="D48" s="107"/>
      <c r="E48" s="107">
        <v>1</v>
      </c>
      <c r="F48" s="63" t="s">
        <v>17</v>
      </c>
      <c r="G48" s="125">
        <f t="shared" si="17"/>
        <v>4</v>
      </c>
      <c r="H48" s="107"/>
      <c r="I48" s="107">
        <v>2</v>
      </c>
      <c r="J48" s="63" t="s">
        <v>17</v>
      </c>
      <c r="K48" s="125">
        <f t="shared" si="18"/>
        <v>8</v>
      </c>
      <c r="L48" s="107"/>
      <c r="M48" s="107">
        <v>1</v>
      </c>
      <c r="N48" s="63" t="s">
        <v>17</v>
      </c>
      <c r="O48" s="125">
        <f t="shared" si="19"/>
        <v>4</v>
      </c>
      <c r="P48" s="107">
        <v>3</v>
      </c>
      <c r="Q48" s="63" t="s">
        <v>17</v>
      </c>
      <c r="R48" s="126">
        <f t="shared" si="16"/>
        <v>12</v>
      </c>
      <c r="S48" s="127">
        <f t="shared" si="20"/>
        <v>875</v>
      </c>
      <c r="T48" s="127">
        <f>I14</f>
        <v>500</v>
      </c>
      <c r="U48" s="128"/>
      <c r="V48" s="129">
        <f t="shared" si="21"/>
        <v>375</v>
      </c>
    </row>
    <row r="49" spans="1:22" ht="12.75" customHeight="1">
      <c r="A49" s="75">
        <f>A15</f>
        <v>10</v>
      </c>
      <c r="B49" s="130"/>
      <c r="C49" s="60">
        <f>C15</f>
        <v>10</v>
      </c>
      <c r="D49" s="107"/>
      <c r="E49" s="107">
        <v>1</v>
      </c>
      <c r="F49" s="63" t="s">
        <v>17</v>
      </c>
      <c r="G49" s="125">
        <f t="shared" si="17"/>
        <v>10</v>
      </c>
      <c r="H49" s="63"/>
      <c r="I49" s="131">
        <v>1</v>
      </c>
      <c r="J49" s="63" t="s">
        <v>17</v>
      </c>
      <c r="K49" s="125">
        <f t="shared" si="18"/>
        <v>10</v>
      </c>
      <c r="L49" s="63"/>
      <c r="M49" s="107">
        <v>0</v>
      </c>
      <c r="N49" s="63" t="s">
        <v>17</v>
      </c>
      <c r="O49" s="125">
        <f t="shared" si="19"/>
        <v>0</v>
      </c>
      <c r="P49" s="107">
        <v>1</v>
      </c>
      <c r="Q49" s="63" t="s">
        <v>17</v>
      </c>
      <c r="R49" s="126">
        <f t="shared" si="16"/>
        <v>10</v>
      </c>
      <c r="S49" s="127">
        <f t="shared" si="20"/>
        <v>375</v>
      </c>
      <c r="T49" s="127">
        <f>I15</f>
        <v>375</v>
      </c>
      <c r="U49" s="128"/>
      <c r="V49" s="129">
        <f t="shared" si="21"/>
        <v>0</v>
      </c>
    </row>
    <row r="50" spans="1:22" ht="12.75" customHeight="1">
      <c r="A50" s="75" t="str">
        <f>A16</f>
        <v xml:space="preserve">$1 (MONEY BAG)  </v>
      </c>
      <c r="B50" s="59"/>
      <c r="C50" s="60">
        <f>C16</f>
        <v>10</v>
      </c>
      <c r="D50" s="107"/>
      <c r="E50" s="107">
        <v>0</v>
      </c>
      <c r="F50" s="63" t="s">
        <v>17</v>
      </c>
      <c r="G50" s="125">
        <f t="shared" si="17"/>
        <v>0</v>
      </c>
      <c r="H50" s="63"/>
      <c r="I50" s="131">
        <v>1</v>
      </c>
      <c r="J50" s="63" t="s">
        <v>17</v>
      </c>
      <c r="K50" s="125">
        <f t="shared" si="18"/>
        <v>10</v>
      </c>
      <c r="L50" s="63"/>
      <c r="M50" s="107">
        <v>1</v>
      </c>
      <c r="N50" s="63" t="s">
        <v>17</v>
      </c>
      <c r="O50" s="125">
        <f t="shared" si="19"/>
        <v>10</v>
      </c>
      <c r="P50" s="107">
        <v>1</v>
      </c>
      <c r="Q50" s="63" t="s">
        <v>17</v>
      </c>
      <c r="R50" s="126">
        <f t="shared" si="16"/>
        <v>10</v>
      </c>
      <c r="S50" s="127">
        <f t="shared" si="20"/>
        <v>375</v>
      </c>
      <c r="T50" s="127">
        <f>I16</f>
        <v>375</v>
      </c>
      <c r="U50" s="128"/>
      <c r="V50" s="129">
        <f t="shared" si="21"/>
        <v>0</v>
      </c>
    </row>
    <row r="51" spans="1:22" ht="12.75" customHeight="1">
      <c r="A51" s="75" t="str">
        <f>A17</f>
        <v>$2x5</v>
      </c>
      <c r="B51" s="59"/>
      <c r="C51" s="60">
        <f>C17</f>
        <v>10</v>
      </c>
      <c r="D51" s="107"/>
      <c r="E51" s="107">
        <v>2</v>
      </c>
      <c r="F51" s="63" t="s">
        <v>17</v>
      </c>
      <c r="G51" s="125">
        <f t="shared" si="17"/>
        <v>20</v>
      </c>
      <c r="H51" s="63"/>
      <c r="I51" s="131">
        <v>1</v>
      </c>
      <c r="J51" s="63" t="s">
        <v>17</v>
      </c>
      <c r="K51" s="125">
        <f t="shared" si="18"/>
        <v>10</v>
      </c>
      <c r="L51" s="63"/>
      <c r="M51" s="107">
        <v>0</v>
      </c>
      <c r="N51" s="63" t="s">
        <v>17</v>
      </c>
      <c r="O51" s="125">
        <f t="shared" si="19"/>
        <v>0</v>
      </c>
      <c r="P51" s="107">
        <v>0</v>
      </c>
      <c r="Q51" s="63" t="s">
        <v>17</v>
      </c>
      <c r="R51" s="126">
        <f t="shared" si="16"/>
        <v>0</v>
      </c>
      <c r="S51" s="127">
        <f t="shared" si="20"/>
        <v>375</v>
      </c>
      <c r="T51" s="127">
        <f>I17</f>
        <v>375</v>
      </c>
      <c r="U51" s="128"/>
      <c r="V51" s="129">
        <f t="shared" si="21"/>
        <v>0</v>
      </c>
    </row>
    <row r="52" spans="1:22" ht="14.25" customHeight="1">
      <c r="A52" s="75">
        <f>A18</f>
        <v>20</v>
      </c>
      <c r="B52" s="8"/>
      <c r="C52" s="60">
        <f>C18</f>
        <v>20</v>
      </c>
      <c r="D52" s="107"/>
      <c r="E52" s="4">
        <v>0</v>
      </c>
      <c r="F52" s="63" t="s">
        <v>17</v>
      </c>
      <c r="G52" s="125">
        <f t="shared" si="17"/>
        <v>0</v>
      </c>
      <c r="H52" s="4"/>
      <c r="I52" s="4">
        <v>0</v>
      </c>
      <c r="J52" s="63" t="s">
        <v>17</v>
      </c>
      <c r="K52" s="125">
        <f t="shared" si="18"/>
        <v>0</v>
      </c>
      <c r="L52" s="4"/>
      <c r="M52" s="4">
        <v>1</v>
      </c>
      <c r="N52" s="63" t="s">
        <v>17</v>
      </c>
      <c r="O52" s="125">
        <f t="shared" si="19"/>
        <v>20</v>
      </c>
      <c r="P52" s="4">
        <v>1</v>
      </c>
      <c r="Q52" s="63" t="s">
        <v>17</v>
      </c>
      <c r="R52" s="126">
        <f t="shared" si="16"/>
        <v>20</v>
      </c>
      <c r="S52" s="127">
        <f t="shared" si="20"/>
        <v>250</v>
      </c>
      <c r="T52" s="127">
        <f>I18</f>
        <v>125</v>
      </c>
      <c r="V52" s="129">
        <f t="shared" si="21"/>
        <v>125</v>
      </c>
    </row>
    <row r="53" spans="1:22" ht="14.25" customHeight="1">
      <c r="A53" s="75" t="str">
        <f t="shared" ref="A53" si="22">A20</f>
        <v>$2 (MONEY BAG)</v>
      </c>
      <c r="B53" s="8"/>
      <c r="C53" s="60">
        <f>C20</f>
        <v>20</v>
      </c>
      <c r="D53" s="107"/>
      <c r="E53" s="4">
        <v>0</v>
      </c>
      <c r="F53" s="63" t="s">
        <v>17</v>
      </c>
      <c r="G53" s="125">
        <f t="shared" si="17"/>
        <v>0</v>
      </c>
      <c r="H53" s="4"/>
      <c r="I53" s="4">
        <v>1</v>
      </c>
      <c r="J53" s="63" t="s">
        <v>17</v>
      </c>
      <c r="K53" s="125">
        <f t="shared" si="18"/>
        <v>20</v>
      </c>
      <c r="L53" s="4"/>
      <c r="M53" s="4">
        <v>0</v>
      </c>
      <c r="N53" s="63" t="s">
        <v>17</v>
      </c>
      <c r="O53" s="125">
        <f t="shared" si="19"/>
        <v>0</v>
      </c>
      <c r="P53" s="4">
        <v>0</v>
      </c>
      <c r="Q53" s="63" t="s">
        <v>17</v>
      </c>
      <c r="R53" s="126">
        <f t="shared" si="16"/>
        <v>0</v>
      </c>
      <c r="S53" s="127">
        <f t="shared" si="20"/>
        <v>125</v>
      </c>
      <c r="T53" s="127">
        <f>I20</f>
        <v>250</v>
      </c>
      <c r="V53" s="129">
        <f t="shared" si="21"/>
        <v>-125</v>
      </c>
    </row>
    <row r="54" spans="1:22" ht="14.25" customHeight="1">
      <c r="A54" s="75" t="str">
        <f>A21</f>
        <v>$2x10</v>
      </c>
      <c r="B54" s="8"/>
      <c r="C54" s="60">
        <f>C21</f>
        <v>20</v>
      </c>
      <c r="D54" s="107"/>
      <c r="E54" s="4">
        <v>1</v>
      </c>
      <c r="F54" s="63" t="s">
        <v>17</v>
      </c>
      <c r="G54" s="125">
        <f t="shared" si="17"/>
        <v>20</v>
      </c>
      <c r="H54" s="4"/>
      <c r="I54" s="4">
        <v>0</v>
      </c>
      <c r="J54" s="63" t="s">
        <v>17</v>
      </c>
      <c r="K54" s="125">
        <f t="shared" si="18"/>
        <v>0</v>
      </c>
      <c r="L54" s="4"/>
      <c r="M54" s="4">
        <v>1</v>
      </c>
      <c r="N54" s="63" t="s">
        <v>17</v>
      </c>
      <c r="O54" s="125">
        <f t="shared" si="19"/>
        <v>20</v>
      </c>
      <c r="P54" s="4">
        <v>0</v>
      </c>
      <c r="Q54" s="63" t="s">
        <v>17</v>
      </c>
      <c r="R54" s="126">
        <f t="shared" si="16"/>
        <v>0</v>
      </c>
      <c r="S54" s="127">
        <f t="shared" si="20"/>
        <v>250</v>
      </c>
      <c r="T54" s="127">
        <f>I21</f>
        <v>125</v>
      </c>
      <c r="V54" s="129">
        <f t="shared" si="21"/>
        <v>125</v>
      </c>
    </row>
    <row r="55" spans="1:22" ht="14.25" customHeight="1">
      <c r="A55" s="75"/>
      <c r="B55" s="8"/>
      <c r="C55" s="60"/>
      <c r="D55" s="107"/>
      <c r="E55" s="4"/>
      <c r="F55" s="63"/>
      <c r="G55" s="125"/>
      <c r="H55" s="4"/>
      <c r="I55" s="4"/>
      <c r="J55" s="63"/>
      <c r="K55" s="125"/>
      <c r="L55" s="4"/>
      <c r="M55" s="4"/>
      <c r="N55" s="63"/>
      <c r="O55" s="125"/>
      <c r="P55" s="4"/>
      <c r="Q55" s="63"/>
      <c r="R55" s="126"/>
      <c r="S55" s="127"/>
      <c r="T55" s="127"/>
      <c r="V55" s="129"/>
    </row>
    <row r="56" spans="1:22" ht="14.25" customHeight="1">
      <c r="A56" s="182"/>
      <c r="B56" s="132"/>
      <c r="C56" s="133"/>
      <c r="D56" s="121"/>
      <c r="E56" s="36"/>
      <c r="F56" s="120"/>
      <c r="G56" s="134"/>
      <c r="H56" s="36"/>
      <c r="I56" s="36"/>
      <c r="J56" s="63"/>
      <c r="K56" s="125"/>
      <c r="L56" s="4"/>
      <c r="M56" s="4"/>
      <c r="N56" s="63"/>
      <c r="O56" s="125"/>
      <c r="P56" s="4"/>
      <c r="Q56" s="63"/>
      <c r="R56" s="126"/>
      <c r="S56" s="127"/>
      <c r="T56" s="127"/>
      <c r="V56" s="129"/>
    </row>
    <row r="57" spans="1:22" ht="14.25" customHeight="1">
      <c r="A57" s="135" t="s">
        <v>36</v>
      </c>
      <c r="B57" s="59"/>
      <c r="C57" s="60"/>
      <c r="D57" s="4"/>
      <c r="E57" s="107">
        <f>SUM(E46:E56)</f>
        <v>22</v>
      </c>
      <c r="F57" s="63"/>
      <c r="G57" s="136">
        <f>SUM(G46:G56)</f>
        <v>94</v>
      </c>
      <c r="H57" s="107"/>
      <c r="I57" s="107">
        <f>SUM(I46:I56)</f>
        <v>23</v>
      </c>
      <c r="J57" s="40"/>
      <c r="K57" s="137">
        <f>SUM(K46:K56)</f>
        <v>94</v>
      </c>
      <c r="L57" s="42"/>
      <c r="M57" s="41">
        <f>SUM(M46:M56)</f>
        <v>23</v>
      </c>
      <c r="N57" s="40"/>
      <c r="O57" s="137">
        <f>SUM(O46:O56)</f>
        <v>94</v>
      </c>
      <c r="P57" s="41">
        <f>SUM(P46:P56)</f>
        <v>25</v>
      </c>
      <c r="Q57" s="40"/>
      <c r="R57" s="138">
        <f>SUM(R46:R56)</f>
        <v>96</v>
      </c>
    </row>
    <row r="58" spans="1:22" ht="14.25" customHeight="1">
      <c r="A58" s="28"/>
      <c r="B58" s="8"/>
      <c r="C58" s="4"/>
      <c r="D58" s="4"/>
      <c r="E58" s="139"/>
      <c r="F58" s="140"/>
      <c r="G58" s="141"/>
      <c r="H58" s="4"/>
      <c r="I58" s="4"/>
      <c r="J58" s="140"/>
      <c r="K58" s="4"/>
      <c r="L58" s="4"/>
      <c r="M58" s="4"/>
      <c r="N58" s="4"/>
      <c r="O58" s="4"/>
      <c r="P58" s="4"/>
      <c r="Q58" s="4"/>
      <c r="R58" s="12"/>
      <c r="T58" s="142">
        <f>SUM(G57+K57+O57+R57)/4</f>
        <v>94.5</v>
      </c>
    </row>
    <row r="59" spans="1:22" ht="14.25" customHeight="1" thickBot="1">
      <c r="A59" s="143"/>
      <c r="B59" s="144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6"/>
    </row>
    <row r="60" spans="1:22" ht="14.25" customHeight="1">
      <c r="A60" s="4"/>
      <c r="B60" s="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22" ht="14.25" customHeight="1">
      <c r="A61" s="4"/>
      <c r="B61" s="8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22" ht="14.25" customHeight="1"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  <c r="P74" s="4"/>
    </row>
    <row r="75" spans="5:16" ht="14.25" customHeight="1">
      <c r="E75" s="4"/>
    </row>
  </sheetData>
  <mergeCells count="5">
    <mergeCell ref="A1:R1"/>
    <mergeCell ref="A2:R2"/>
    <mergeCell ref="A3:R3"/>
    <mergeCell ref="A4:R4"/>
    <mergeCell ref="C34:I34"/>
  </mergeCells>
  <pageMargins left="0.28000000000000003" right="0.28000000000000003" top="0.5" bottom="0.17" header="0.18" footer="0.21"/>
  <pageSetup scale="85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1389 (2)</vt:lpstr>
      <vt:lpstr>'1389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2017-04-03T18:58:14Z</cp:lastPrinted>
  <dcterms:created xsi:type="dcterms:W3CDTF">1998-07-22T12:50:39Z</dcterms:created>
  <dcterms:modified xsi:type="dcterms:W3CDTF">2017-04-14T12:05:49Z</dcterms:modified>
</cp:coreProperties>
</file>