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0730" windowHeight="10290" tabRatio="601"/>
  </bookViews>
  <sheets>
    <sheet name="1406" sheetId="1" r:id="rId1"/>
  </sheets>
  <definedNames>
    <definedName name="_xlnm.Print_Area" localSheetId="0">'1406'!$A$1:$R$32</definedName>
  </definedNames>
  <calcPr calcId="171027"/>
</workbook>
</file>

<file path=xl/calcChain.xml><?xml version="1.0" encoding="utf-8"?>
<calcChain xmlns="http://schemas.openxmlformats.org/spreadsheetml/2006/main">
  <c r="V39" i="1" l="1"/>
  <c r="V40" i="1"/>
  <c r="V41" i="1"/>
  <c r="V42" i="1"/>
  <c r="V43" i="1"/>
  <c r="V44" i="1"/>
  <c r="V45" i="1"/>
  <c r="V38" i="1"/>
  <c r="E23" i="1" l="1"/>
  <c r="C23" i="1"/>
  <c r="M23" i="1" s="1"/>
  <c r="A39" i="1"/>
  <c r="A40" i="1"/>
  <c r="A41" i="1"/>
  <c r="A42" i="1"/>
  <c r="A43" i="1"/>
  <c r="A44" i="1"/>
  <c r="A45" i="1"/>
  <c r="C39" i="1"/>
  <c r="C40" i="1"/>
  <c r="C41" i="1"/>
  <c r="C42" i="1"/>
  <c r="C43" i="1"/>
  <c r="C44" i="1"/>
  <c r="C45" i="1"/>
  <c r="G40" i="1" l="1"/>
  <c r="G41" i="1"/>
  <c r="K42" i="1"/>
  <c r="K43" i="1"/>
  <c r="G44" i="1"/>
  <c r="G43" i="1"/>
  <c r="K30" i="1"/>
  <c r="I30" i="1"/>
  <c r="I28" i="1"/>
  <c r="I27" i="1"/>
  <c r="I13" i="1"/>
  <c r="W40" i="1" s="1"/>
  <c r="I16" i="1"/>
  <c r="W43" i="1" s="1"/>
  <c r="K44" i="1" l="1"/>
  <c r="Y40" i="1"/>
  <c r="K40" i="1"/>
  <c r="G42" i="1"/>
  <c r="Y43" i="1"/>
  <c r="K41" i="1"/>
  <c r="E28" i="1"/>
  <c r="E29" i="1"/>
  <c r="P46" i="1"/>
  <c r="M46" i="1"/>
  <c r="I46" i="1"/>
  <c r="E46" i="1"/>
  <c r="R39" i="1"/>
  <c r="O40" i="1"/>
  <c r="O41" i="1"/>
  <c r="R42" i="1"/>
  <c r="R43" i="1"/>
  <c r="O44" i="1"/>
  <c r="O45" i="1" l="1"/>
  <c r="K45" i="1"/>
  <c r="R40" i="1"/>
  <c r="R44" i="1"/>
  <c r="R45" i="1"/>
  <c r="R41" i="1"/>
  <c r="G39" i="1"/>
  <c r="O43" i="1"/>
  <c r="O39" i="1"/>
  <c r="K39" i="1"/>
  <c r="O42" i="1"/>
  <c r="G45" i="1"/>
  <c r="M21" i="1"/>
  <c r="I12" i="1"/>
  <c r="I14" i="1"/>
  <c r="I15" i="1"/>
  <c r="I17" i="1"/>
  <c r="I18" i="1"/>
  <c r="E21" i="1"/>
  <c r="W42" i="1" l="1"/>
  <c r="Y42" i="1" s="1"/>
  <c r="W39" i="1"/>
  <c r="Y39" i="1" s="1"/>
  <c r="W45" i="1"/>
  <c r="Y45" i="1" s="1"/>
  <c r="W44" i="1"/>
  <c r="Y44" i="1" s="1"/>
  <c r="W41" i="1"/>
  <c r="Y41" i="1" s="1"/>
  <c r="G22" i="1"/>
  <c r="G24" i="1" s="1"/>
  <c r="C38" i="1" l="1"/>
  <c r="A38" i="1"/>
  <c r="I11" i="1" l="1"/>
  <c r="W38" i="1" l="1"/>
  <c r="Y38" i="1" s="1"/>
  <c r="I22" i="1"/>
  <c r="I24" i="1" s="1"/>
  <c r="R38" i="1" l="1"/>
  <c r="R46" i="1" s="1"/>
  <c r="K9" i="1"/>
  <c r="E27" i="1"/>
  <c r="G6" i="1"/>
  <c r="K19" i="1" l="1"/>
  <c r="K20" i="1"/>
  <c r="K16" i="1"/>
  <c r="K27" i="1" s="1"/>
  <c r="K13" i="1"/>
  <c r="K17" i="1"/>
  <c r="K12" i="1"/>
  <c r="K15" i="1"/>
  <c r="K14" i="1"/>
  <c r="K18" i="1"/>
  <c r="K11" i="1"/>
  <c r="G38" i="1"/>
  <c r="G46" i="1" s="1"/>
  <c r="K38" i="1"/>
  <c r="K46" i="1" s="1"/>
  <c r="O38" i="1"/>
  <c r="O46" i="1" s="1"/>
  <c r="W48" i="1" l="1"/>
  <c r="E19" i="1"/>
  <c r="K29" i="1"/>
  <c r="M19" i="1"/>
  <c r="E20" i="1"/>
  <c r="M20" i="1"/>
  <c r="G28" i="1"/>
  <c r="E16" i="1"/>
  <c r="M16" i="1"/>
  <c r="E13" i="1"/>
  <c r="M13" i="1"/>
  <c r="K28" i="1"/>
  <c r="M17" i="1"/>
  <c r="M14" i="1"/>
  <c r="G29" i="1"/>
  <c r="E15" i="1"/>
  <c r="M15" i="1"/>
  <c r="E12" i="1"/>
  <c r="M12" i="1"/>
  <c r="M18" i="1"/>
  <c r="E18" i="1"/>
  <c r="E17" i="1"/>
  <c r="E14" i="1"/>
  <c r="K22" i="1"/>
  <c r="E11" i="1"/>
  <c r="G27" i="1"/>
  <c r="M11" i="1"/>
  <c r="E22" i="1" l="1"/>
  <c r="K24" i="1"/>
  <c r="E24" i="1" s="1"/>
  <c r="M22" i="1"/>
  <c r="M24" i="1" s="1"/>
  <c r="K6" i="1" s="1"/>
  <c r="O23" i="1" s="1"/>
  <c r="R23" i="1" s="1"/>
  <c r="O20" i="1" l="1"/>
  <c r="O19" i="1"/>
  <c r="O16" i="1"/>
  <c r="O13" i="1"/>
  <c r="O21" i="1"/>
  <c r="O17" i="1"/>
  <c r="O14" i="1"/>
  <c r="O15" i="1"/>
  <c r="O12" i="1"/>
  <c r="O18" i="1"/>
  <c r="O11" i="1"/>
  <c r="O6" i="1"/>
  <c r="R17" i="1" l="1"/>
  <c r="O22" i="1"/>
  <c r="O24" i="1" s="1"/>
  <c r="R21" i="1"/>
  <c r="R22" i="1" l="1"/>
  <c r="R24" i="1" s="1"/>
</calcChain>
</file>

<file path=xl/sharedStrings.xml><?xml version="1.0" encoding="utf-8"?>
<sst xmlns="http://schemas.openxmlformats.org/spreadsheetml/2006/main" count="96" uniqueCount="44">
  <si>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</si>
  <si>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</si>
  <si>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</si>
  <si>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</si>
  <si>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</si>
  <si>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</si>
  <si>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</si>
  <si>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</si>
  <si>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</si>
  <si>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</si>
  <si>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</si>
  <si>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</si>
  <si>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</si>
  <si>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</si>
  <si>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</si>
  <si>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</si>
  <si>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</si>
  <si>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</si>
  <si>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</si>
  <si>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</si>
  <si>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</si>
  <si>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</si>
  <si>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</si>
  <si>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</si>
  <si>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</si>
  <si>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</si>
  <si>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</si>
  <si>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</si>
  <si>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</si>
  <si>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</si>
  <si>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</si>
  <si>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</si>
  <si>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</si>
  <si>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</si>
  <si>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LOW</t>
  </si>
  <si>
    <t>One of the following GLEPS will be used in each book of tickets.  Approximately 20% of the books will use one of the below structures.</t>
  </si>
  <si>
    <t>INSTANT GAME 1406 - "CHIMP CHANGE"</t>
  </si>
  <si>
    <t>MONKEY = WIN DOUBLE THE PRIZE</t>
  </si>
  <si>
    <t>$10 (MONKEY)</t>
  </si>
  <si>
    <t>$2 (MONKEY)</t>
  </si>
  <si>
    <t>$1 (MONKEY)</t>
  </si>
  <si>
    <t>$20 (MONKEY)</t>
  </si>
  <si>
    <t>2nd chance drawing prize</t>
  </si>
  <si>
    <t>FEBRUARY 8, 2017 -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</si>
</sst>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15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0" borderId="6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0" xfId="0" applyNumberFormat="1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left"/>
    </xf>
    <xf numFmtId="10" fontId="2" fillId="0" borderId="6" xfId="0" applyNumberFormat="1" applyFont="1" applyFill="1" applyBorder="1" applyAlignment="1">
      <alignment horizontal="left"/>
    </xf>
    <xf numFmtId="10" fontId="2" fillId="2" borderId="0" xfId="0" applyNumberFormat="1" applyFont="1" applyFill="1" applyBorder="1" applyAlignment="1">
      <alignment horizontal="left"/>
    </xf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10" fontId="2" fillId="0" borderId="3" xfId="0" applyNumberFormat="1" applyFont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167" fontId="2" fillId="0" borderId="0" xfId="0" applyNumberFormat="1" applyFont="1" applyFill="1" applyBorder="1" applyAlignment="1">
      <alignment horizontal="righ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19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8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3" fontId="2" fillId="0" borderId="2" xfId="0" applyNumberFormat="1" applyFont="1" applyFill="1" applyBorder="1"/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left"/>
    </xf>
    <xf numFmtId="168" fontId="2" fillId="0" borderId="6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38" fontId="2" fillId="0" borderId="4" xfId="1" applyNumberFormat="1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68" fontId="2" fillId="0" borderId="4" xfId="0" applyNumberFormat="1" applyFont="1" applyFill="1" applyBorder="1" applyAlignment="1">
      <alignment horizontal="left"/>
    </xf>
    <xf numFmtId="3" fontId="2" fillId="0" borderId="4" xfId="0" applyNumberFormat="1" applyFont="1" applyFill="1" applyBorder="1"/>
    <xf numFmtId="168" fontId="2" fillId="0" borderId="10" xfId="0" applyNumberFormat="1" applyFont="1" applyFill="1" applyBorder="1" applyAlignment="1">
      <alignment horizontal="left"/>
    </xf>
    <xf numFmtId="169" fontId="2" fillId="0" borderId="0" xfId="0" applyNumberFormat="1" applyFont="1" applyBorder="1"/>
    <xf numFmtId="6" fontId="2" fillId="0" borderId="0" xfId="0" applyNumberFormat="1" applyFont="1" applyFill="1" applyBorder="1" applyAlignment="1">
      <alignment horizontal="right"/>
    </xf>
    <xf numFmtId="6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6" fontId="5" fillId="2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10" fontId="2" fillId="0" borderId="0" xfId="0" applyNumberFormat="1" applyFont="1" applyFill="1" applyBorder="1"/>
    <xf numFmtId="6" fontId="2" fillId="2" borderId="11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left"/>
    </xf>
    <xf numFmtId="6" fontId="2" fillId="0" borderId="16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Border="1"/>
    <xf numFmtId="0" fontId="4" fillId="0" borderId="3" xfId="0" applyFont="1" applyFill="1" applyBorder="1"/>
    <xf numFmtId="0" fontId="4" fillId="0" borderId="3" xfId="0" applyFont="1" applyBorder="1"/>
    <xf numFmtId="0" fontId="4" fillId="0" borderId="21" xfId="0" applyFont="1" applyBorder="1"/>
    <xf numFmtId="0" fontId="4" fillId="0" borderId="0" xfId="0" applyFont="1" applyFill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9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27.85546875" style="2" bestFit="1" customWidth="1"/>
    <col min="2" max="2" width="6.85546875" style="159" customWidth="1"/>
    <col min="3" max="3" width="11.5703125" style="2" customWidth="1"/>
    <col min="4" max="4" width="1.7109375" style="2" customWidth="1"/>
    <col min="5" max="5" width="12.28515625" style="2" customWidth="1"/>
    <col min="6" max="6" width="2.42578125" style="2" customWidth="1"/>
    <col min="7" max="7" width="15.7109375" style="2" customWidth="1"/>
    <col min="8" max="8" width="1.7109375" style="2" hidden="1" customWidth="1"/>
    <col min="9" max="9" width="11.42578125" style="2" customWidth="1"/>
    <col min="10" max="10" width="2.42578125" style="2" customWidth="1"/>
    <col min="11" max="11" width="14.85546875" style="2" customWidth="1"/>
    <col min="12" max="12" width="3.85546875" style="2" customWidth="1"/>
    <col min="13" max="13" width="13" style="2" customWidth="1"/>
    <col min="14" max="14" width="3.7109375" style="2" customWidth="1"/>
    <col min="15" max="15" width="11.7109375" style="2" customWidth="1"/>
    <col min="16" max="16" width="4.140625" style="2" customWidth="1"/>
    <col min="17" max="17" width="2.7109375" style="2" customWidth="1"/>
    <col min="18" max="18" width="9.28515625" style="9" bestFit="1" customWidth="1"/>
    <col min="19" max="19" width="3.28515625" style="9" bestFit="1" customWidth="1"/>
    <col min="20" max="20" width="2.28515625" style="9" bestFit="1" customWidth="1"/>
    <col min="21" max="21" width="5.5703125" style="9" bestFit="1" customWidth="1"/>
    <col min="22" max="22" width="10.7109375" style="2" customWidth="1"/>
    <col min="23" max="23" width="8.85546875" style="2" customWidth="1"/>
    <col min="24" max="24" width="1.7109375" style="2" customWidth="1"/>
    <col min="25" max="25" width="7.7109375" style="2" customWidth="1"/>
    <col min="26" max="26" width="1.7109375" style="2" customWidth="1"/>
    <col min="27" max="27" width="7.7109375" style="2" customWidth="1"/>
    <col min="28" max="28" width="12.7109375" style="2" bestFit="1" customWidth="1"/>
    <col min="29" max="16384" width="10.7109375" style="2"/>
  </cols>
  <sheetData>
    <row r="1" spans="1:29" ht="14.25" customHeight="1">
      <c r="A1" s="195" t="s">
        <v>25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60"/>
      <c r="T1" s="160"/>
      <c r="U1" s="1"/>
    </row>
    <row r="2" spans="1:29" ht="14.25" customHeight="1">
      <c r="A2" s="197" t="s">
        <v>24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61"/>
      <c r="T2" s="161"/>
      <c r="U2" s="3"/>
    </row>
    <row r="3" spans="1:29" ht="14.25" customHeight="1">
      <c r="A3" s="197" t="s">
        <v>36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61"/>
      <c r="T3" s="161"/>
      <c r="U3" s="3"/>
    </row>
    <row r="4" spans="1:29" ht="14.25" customHeight="1">
      <c r="A4" s="199" t="s">
        <v>43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162"/>
      <c r="T4" s="162"/>
      <c r="U4" s="4"/>
      <c r="AB4" s="5"/>
    </row>
    <row r="5" spans="1:29" s="9" customFormat="1" ht="14.25" customHeight="1">
      <c r="A5" s="6"/>
      <c r="B5" s="7"/>
      <c r="C5" s="8"/>
      <c r="D5" s="8"/>
      <c r="E5" s="8"/>
      <c r="F5" s="8"/>
      <c r="H5" s="10"/>
      <c r="I5" s="10"/>
      <c r="J5" s="10"/>
      <c r="K5" s="11"/>
      <c r="L5" s="10"/>
      <c r="M5" s="8"/>
      <c r="N5" s="8"/>
      <c r="O5" s="8"/>
      <c r="P5" s="8"/>
      <c r="U5" s="12"/>
    </row>
    <row r="6" spans="1:29" ht="14.25" customHeight="1">
      <c r="A6" s="13">
        <v>600000</v>
      </c>
      <c r="B6" s="14"/>
      <c r="C6" s="15">
        <v>1</v>
      </c>
      <c r="D6" s="16" t="s">
        <v>0</v>
      </c>
      <c r="E6" s="17" t="s">
        <v>1</v>
      </c>
      <c r="F6" s="17"/>
      <c r="G6" s="15">
        <f>A6*C6</f>
        <v>600000</v>
      </c>
      <c r="H6" s="15" t="s">
        <v>0</v>
      </c>
      <c r="I6" s="18" t="s">
        <v>2</v>
      </c>
      <c r="J6" s="17"/>
      <c r="K6" s="19">
        <f>+M24</f>
        <v>372800</v>
      </c>
      <c r="L6" s="17"/>
      <c r="M6" s="20" t="s">
        <v>3</v>
      </c>
      <c r="N6" s="17"/>
      <c r="O6" s="21">
        <f>K6/G6</f>
        <v>0.62133333333333329</v>
      </c>
      <c r="P6" s="22"/>
      <c r="Q6" s="9"/>
      <c r="U6" s="12"/>
      <c r="AB6" s="23"/>
    </row>
    <row r="7" spans="1:29" ht="14.25" customHeight="1">
      <c r="A7" s="24"/>
      <c r="B7" s="7"/>
      <c r="C7" s="25"/>
      <c r="D7" s="25"/>
      <c r="E7" s="25"/>
      <c r="F7" s="25"/>
      <c r="G7" s="18"/>
      <c r="H7" s="18"/>
      <c r="I7" s="18"/>
      <c r="J7" s="17"/>
      <c r="K7" s="25"/>
      <c r="L7" s="18"/>
      <c r="M7" s="25"/>
      <c r="N7" s="25"/>
      <c r="O7" s="25"/>
      <c r="P7" s="26"/>
      <c r="Q7" s="9"/>
      <c r="U7" s="12"/>
    </row>
    <row r="8" spans="1:29" ht="14.25" customHeight="1">
      <c r="A8" s="24"/>
      <c r="B8" s="7"/>
      <c r="C8" s="20"/>
      <c r="D8" s="20"/>
      <c r="E8" s="27"/>
      <c r="F8" s="27"/>
      <c r="G8" s="18" t="s">
        <v>4</v>
      </c>
      <c r="H8" s="17"/>
      <c r="I8" s="18" t="s">
        <v>4</v>
      </c>
      <c r="J8" s="18"/>
      <c r="K8" s="18" t="s">
        <v>4</v>
      </c>
      <c r="L8" s="18"/>
      <c r="M8" s="17"/>
      <c r="N8" s="17"/>
      <c r="O8" s="18" t="s">
        <v>5</v>
      </c>
      <c r="P8" s="161"/>
      <c r="Q8" s="9"/>
      <c r="U8" s="12"/>
      <c r="AB8" s="28"/>
      <c r="AC8" s="29"/>
    </row>
    <row r="9" spans="1:29" ht="14.25" customHeight="1">
      <c r="A9" s="24"/>
      <c r="B9" s="7" t="s">
        <v>27</v>
      </c>
      <c r="C9" s="20"/>
      <c r="D9" s="20"/>
      <c r="E9" s="18" t="s">
        <v>6</v>
      </c>
      <c r="F9" s="18"/>
      <c r="G9" s="18">
        <v>150</v>
      </c>
      <c r="H9" s="18"/>
      <c r="I9" s="30">
        <v>30000</v>
      </c>
      <c r="J9" s="30"/>
      <c r="K9" s="31">
        <f>A6/I9</f>
        <v>20</v>
      </c>
      <c r="L9" s="18"/>
      <c r="M9" s="18" t="s">
        <v>7</v>
      </c>
      <c r="N9" s="18"/>
      <c r="O9" s="18" t="s">
        <v>8</v>
      </c>
      <c r="P9" s="161"/>
      <c r="Q9" s="9"/>
      <c r="U9" s="12"/>
    </row>
    <row r="10" spans="1:29" s="41" customFormat="1" ht="14.25" customHeight="1">
      <c r="A10" s="32" t="s">
        <v>9</v>
      </c>
      <c r="B10" s="33" t="s">
        <v>28</v>
      </c>
      <c r="C10" s="34" t="s">
        <v>9</v>
      </c>
      <c r="D10" s="35"/>
      <c r="E10" s="36" t="s">
        <v>10</v>
      </c>
      <c r="F10" s="36"/>
      <c r="G10" s="36" t="s">
        <v>32</v>
      </c>
      <c r="H10" s="36"/>
      <c r="I10" s="36" t="s">
        <v>11</v>
      </c>
      <c r="J10" s="37"/>
      <c r="K10" s="36" t="s">
        <v>12</v>
      </c>
      <c r="L10" s="38"/>
      <c r="M10" s="36" t="s">
        <v>13</v>
      </c>
      <c r="N10" s="36"/>
      <c r="O10" s="36" t="s">
        <v>14</v>
      </c>
      <c r="P10" s="39"/>
      <c r="Q10" s="40"/>
      <c r="R10" s="40"/>
      <c r="S10" s="9"/>
      <c r="T10" s="9"/>
      <c r="U10" s="12"/>
    </row>
    <row r="11" spans="1:29" ht="14.25" customHeight="1">
      <c r="A11" s="42">
        <v>1</v>
      </c>
      <c r="B11" s="43">
        <v>1</v>
      </c>
      <c r="C11" s="44">
        <v>1</v>
      </c>
      <c r="D11" s="45"/>
      <c r="E11" s="46">
        <f t="shared" ref="E11:E24" si="0">$A$6/K11</f>
        <v>9.5238095238095237</v>
      </c>
      <c r="F11" s="47"/>
      <c r="G11" s="46">
        <v>15.75</v>
      </c>
      <c r="H11" s="48"/>
      <c r="I11" s="49">
        <f t="shared" ref="I11:I18" si="1">G11*($I$9/$G$9)</f>
        <v>3150</v>
      </c>
      <c r="J11" s="49"/>
      <c r="K11" s="50">
        <f t="shared" ref="K11:K20" si="2">I11*$K$9</f>
        <v>63000</v>
      </c>
      <c r="L11" s="51"/>
      <c r="M11" s="52">
        <f t="shared" ref="M11:M21" si="3">K11*C11</f>
        <v>63000</v>
      </c>
      <c r="N11" s="53"/>
      <c r="O11" s="54">
        <f t="shared" ref="O11:O21" si="4">(M11/$K$6)</f>
        <v>0.16899141630901288</v>
      </c>
      <c r="P11" s="55"/>
      <c r="Q11" s="48"/>
      <c r="R11" s="56"/>
      <c r="S11" s="17"/>
      <c r="T11" s="17"/>
      <c r="U11" s="57"/>
      <c r="V11" s="58"/>
      <c r="Y11" s="59"/>
    </row>
    <row r="12" spans="1:29" ht="14.25" customHeight="1">
      <c r="A12" s="60">
        <v>2</v>
      </c>
      <c r="B12" s="61">
        <v>1</v>
      </c>
      <c r="C12" s="62">
        <v>2</v>
      </c>
      <c r="D12" s="63"/>
      <c r="E12" s="64">
        <f t="shared" si="0"/>
        <v>30</v>
      </c>
      <c r="F12" s="27"/>
      <c r="G12" s="64">
        <v>5</v>
      </c>
      <c r="H12" s="18"/>
      <c r="I12" s="65">
        <f t="shared" si="1"/>
        <v>1000</v>
      </c>
      <c r="J12" s="65"/>
      <c r="K12" s="30">
        <f t="shared" si="2"/>
        <v>20000</v>
      </c>
      <c r="L12" s="66"/>
      <c r="M12" s="67">
        <f t="shared" si="3"/>
        <v>40000</v>
      </c>
      <c r="N12" s="68"/>
      <c r="O12" s="69">
        <f t="shared" si="4"/>
        <v>0.1072961373390558</v>
      </c>
      <c r="P12" s="70"/>
      <c r="Q12" s="161"/>
      <c r="S12" s="17"/>
      <c r="T12" s="17"/>
      <c r="U12" s="57"/>
      <c r="V12" s="58"/>
      <c r="Y12" s="59"/>
    </row>
    <row r="13" spans="1:29" ht="14.25" customHeight="1">
      <c r="A13" s="164" t="s">
        <v>40</v>
      </c>
      <c r="B13" s="61">
        <v>1</v>
      </c>
      <c r="C13" s="62">
        <v>2</v>
      </c>
      <c r="D13" s="63"/>
      <c r="E13" s="64">
        <f t="shared" ref="E13" si="5">$A$6/K13</f>
        <v>18.75</v>
      </c>
      <c r="F13" s="27"/>
      <c r="G13" s="64">
        <v>8</v>
      </c>
      <c r="H13" s="18"/>
      <c r="I13" s="65">
        <f t="shared" ref="I13" si="6">G13*($I$9/$G$9)</f>
        <v>1600</v>
      </c>
      <c r="J13" s="65"/>
      <c r="K13" s="30">
        <f t="shared" ref="K13" si="7">I13*$K$9</f>
        <v>32000</v>
      </c>
      <c r="L13" s="66"/>
      <c r="M13" s="67">
        <f t="shared" ref="M13" si="8">K13*C13</f>
        <v>64000</v>
      </c>
      <c r="N13" s="68"/>
      <c r="O13" s="69">
        <f t="shared" ref="O13" si="9">(M13/$K$6)</f>
        <v>0.17167381974248927</v>
      </c>
      <c r="P13" s="70"/>
      <c r="Q13" s="161"/>
      <c r="S13" s="17"/>
      <c r="T13" s="17"/>
      <c r="U13" s="57"/>
      <c r="V13" s="58"/>
      <c r="Y13" s="59"/>
    </row>
    <row r="14" spans="1:29" ht="14.25" customHeight="1">
      <c r="A14" s="42">
        <v>4</v>
      </c>
      <c r="B14" s="43">
        <v>1</v>
      </c>
      <c r="C14" s="44">
        <v>4</v>
      </c>
      <c r="D14" s="45"/>
      <c r="E14" s="46">
        <f t="shared" si="0"/>
        <v>200</v>
      </c>
      <c r="F14" s="47"/>
      <c r="G14" s="46">
        <v>0.75</v>
      </c>
      <c r="H14" s="48"/>
      <c r="I14" s="49">
        <f t="shared" si="1"/>
        <v>150</v>
      </c>
      <c r="J14" s="49"/>
      <c r="K14" s="50">
        <f t="shared" si="2"/>
        <v>3000</v>
      </c>
      <c r="L14" s="51"/>
      <c r="M14" s="52">
        <f t="shared" si="3"/>
        <v>12000</v>
      </c>
      <c r="N14" s="53"/>
      <c r="O14" s="54">
        <f t="shared" si="4"/>
        <v>3.2188841201716736E-2</v>
      </c>
      <c r="P14" s="55"/>
      <c r="Q14" s="48"/>
      <c r="R14" s="56"/>
      <c r="S14" s="17"/>
      <c r="T14" s="17"/>
      <c r="U14" s="57"/>
      <c r="V14" s="58"/>
      <c r="Y14" s="59"/>
    </row>
    <row r="15" spans="1:29" ht="14.25" customHeight="1">
      <c r="A15" s="163" t="s">
        <v>39</v>
      </c>
      <c r="B15" s="43">
        <v>1</v>
      </c>
      <c r="C15" s="44">
        <v>4</v>
      </c>
      <c r="D15" s="45"/>
      <c r="E15" s="46">
        <f t="shared" si="0"/>
        <v>54.545454545454547</v>
      </c>
      <c r="F15" s="47"/>
      <c r="G15" s="46">
        <v>2.75</v>
      </c>
      <c r="H15" s="48"/>
      <c r="I15" s="49">
        <f t="shared" si="1"/>
        <v>550</v>
      </c>
      <c r="J15" s="49"/>
      <c r="K15" s="50">
        <f t="shared" si="2"/>
        <v>11000</v>
      </c>
      <c r="L15" s="51"/>
      <c r="M15" s="52">
        <f t="shared" si="3"/>
        <v>44000</v>
      </c>
      <c r="N15" s="53"/>
      <c r="O15" s="54">
        <f t="shared" si="4"/>
        <v>0.11802575107296137</v>
      </c>
      <c r="P15" s="55"/>
      <c r="Q15" s="48"/>
      <c r="R15" s="56"/>
      <c r="S15" s="17"/>
      <c r="T15" s="17"/>
      <c r="U15" s="57"/>
      <c r="V15" s="58"/>
      <c r="Y15" s="59"/>
    </row>
    <row r="16" spans="1:29" ht="14.25" customHeight="1">
      <c r="A16" s="60">
        <v>10</v>
      </c>
      <c r="B16" s="61">
        <v>1</v>
      </c>
      <c r="C16" s="62">
        <v>10</v>
      </c>
      <c r="D16" s="63"/>
      <c r="E16" s="64">
        <f t="shared" si="0"/>
        <v>100</v>
      </c>
      <c r="F16" s="27"/>
      <c r="G16" s="64">
        <v>1.5</v>
      </c>
      <c r="H16" s="18"/>
      <c r="I16" s="65">
        <f t="shared" si="1"/>
        <v>300</v>
      </c>
      <c r="J16" s="65"/>
      <c r="K16" s="30">
        <f t="shared" si="2"/>
        <v>6000</v>
      </c>
      <c r="L16" s="66"/>
      <c r="M16" s="67">
        <f t="shared" si="3"/>
        <v>60000</v>
      </c>
      <c r="N16" s="68"/>
      <c r="O16" s="69">
        <f t="shared" si="4"/>
        <v>0.1609442060085837</v>
      </c>
      <c r="P16" s="70"/>
      <c r="Q16" s="161"/>
      <c r="R16" s="71" t="s">
        <v>34</v>
      </c>
      <c r="S16" s="72"/>
      <c r="T16" s="72"/>
      <c r="U16" s="73"/>
      <c r="V16" s="58"/>
      <c r="Y16" s="59"/>
    </row>
    <row r="17" spans="1:25" ht="14.25" customHeight="1">
      <c r="A17" s="42">
        <v>20</v>
      </c>
      <c r="B17" s="43">
        <v>1</v>
      </c>
      <c r="C17" s="44">
        <v>20</v>
      </c>
      <c r="D17" s="45"/>
      <c r="E17" s="46">
        <f t="shared" si="0"/>
        <v>600</v>
      </c>
      <c r="F17" s="47"/>
      <c r="G17" s="46">
        <v>0.25</v>
      </c>
      <c r="H17" s="48"/>
      <c r="I17" s="49">
        <f t="shared" si="1"/>
        <v>50</v>
      </c>
      <c r="J17" s="49"/>
      <c r="K17" s="50">
        <f t="shared" si="2"/>
        <v>1000</v>
      </c>
      <c r="L17" s="51"/>
      <c r="M17" s="52">
        <f t="shared" si="3"/>
        <v>20000</v>
      </c>
      <c r="N17" s="53"/>
      <c r="O17" s="54">
        <f t="shared" si="4"/>
        <v>5.3648068669527899E-2</v>
      </c>
      <c r="P17" s="55"/>
      <c r="Q17" s="48"/>
      <c r="R17" s="74">
        <f>SUM(O11:O20)</f>
        <v>0.96512875536480702</v>
      </c>
      <c r="S17" s="72"/>
      <c r="T17" s="72"/>
      <c r="U17" s="73"/>
      <c r="V17" s="58"/>
      <c r="Y17" s="59"/>
    </row>
    <row r="18" spans="1:25" ht="14.25" customHeight="1">
      <c r="A18" s="163" t="s">
        <v>38</v>
      </c>
      <c r="B18" s="43">
        <v>1</v>
      </c>
      <c r="C18" s="44">
        <v>20</v>
      </c>
      <c r="D18" s="45"/>
      <c r="E18" s="46">
        <f t="shared" si="0"/>
        <v>300</v>
      </c>
      <c r="F18" s="47"/>
      <c r="G18" s="46">
        <v>0.5</v>
      </c>
      <c r="H18" s="48"/>
      <c r="I18" s="49">
        <f t="shared" si="1"/>
        <v>100</v>
      </c>
      <c r="J18" s="49"/>
      <c r="K18" s="50">
        <f t="shared" si="2"/>
        <v>2000</v>
      </c>
      <c r="L18" s="51"/>
      <c r="M18" s="52">
        <f t="shared" si="3"/>
        <v>40000</v>
      </c>
      <c r="N18" s="53"/>
      <c r="O18" s="54">
        <f t="shared" si="4"/>
        <v>0.1072961373390558</v>
      </c>
      <c r="P18" s="55"/>
      <c r="Q18" s="48"/>
      <c r="R18" s="56"/>
      <c r="S18" s="17"/>
      <c r="T18" s="17"/>
      <c r="U18" s="57"/>
      <c r="V18" s="58"/>
      <c r="Y18" s="59"/>
    </row>
    <row r="19" spans="1:25" ht="14.25" customHeight="1">
      <c r="A19" s="60">
        <v>40</v>
      </c>
      <c r="B19" s="61">
        <v>1</v>
      </c>
      <c r="C19" s="62">
        <v>40</v>
      </c>
      <c r="D19" s="63"/>
      <c r="E19" s="64">
        <f t="shared" si="0"/>
        <v>5000</v>
      </c>
      <c r="F19" s="27"/>
      <c r="G19" s="64" t="s">
        <v>0</v>
      </c>
      <c r="H19" s="18"/>
      <c r="I19" s="65">
        <v>6</v>
      </c>
      <c r="J19" s="65"/>
      <c r="K19" s="30">
        <f t="shared" si="2"/>
        <v>120</v>
      </c>
      <c r="L19" s="66"/>
      <c r="M19" s="67">
        <f t="shared" si="3"/>
        <v>4800</v>
      </c>
      <c r="N19" s="68"/>
      <c r="O19" s="69">
        <f t="shared" si="4"/>
        <v>1.2875536480686695E-2</v>
      </c>
      <c r="P19" s="165"/>
      <c r="Q19" s="18"/>
      <c r="R19" s="17"/>
      <c r="S19" s="17"/>
      <c r="T19" s="17"/>
      <c r="U19" s="57"/>
      <c r="V19" s="58"/>
      <c r="Y19" s="59"/>
    </row>
    <row r="20" spans="1:25" ht="14.25" customHeight="1">
      <c r="A20" s="164" t="s">
        <v>41</v>
      </c>
      <c r="B20" s="61">
        <v>1</v>
      </c>
      <c r="C20" s="62">
        <v>40</v>
      </c>
      <c r="D20" s="63"/>
      <c r="E20" s="64">
        <f t="shared" si="0"/>
        <v>2000</v>
      </c>
      <c r="F20" s="27"/>
      <c r="G20" s="64" t="s">
        <v>0</v>
      </c>
      <c r="H20" s="18"/>
      <c r="I20" s="65">
        <v>15</v>
      </c>
      <c r="J20" s="65"/>
      <c r="K20" s="30">
        <f t="shared" si="2"/>
        <v>300</v>
      </c>
      <c r="L20" s="66"/>
      <c r="M20" s="67">
        <f t="shared" si="3"/>
        <v>12000</v>
      </c>
      <c r="N20" s="68"/>
      <c r="O20" s="69">
        <f t="shared" si="4"/>
        <v>3.2188841201716736E-2</v>
      </c>
      <c r="P20" s="165"/>
      <c r="Q20" s="18"/>
      <c r="R20" s="17" t="s">
        <v>31</v>
      </c>
      <c r="S20" s="17"/>
      <c r="T20" s="17"/>
      <c r="U20" s="57"/>
      <c r="V20" s="58"/>
      <c r="Y20" s="59"/>
    </row>
    <row r="21" spans="1:25" ht="14.25" customHeight="1" thickBot="1">
      <c r="A21" s="166">
        <v>1000</v>
      </c>
      <c r="B21" s="167">
        <v>1</v>
      </c>
      <c r="C21" s="168">
        <v>1000</v>
      </c>
      <c r="D21" s="169"/>
      <c r="E21" s="170">
        <f t="shared" si="0"/>
        <v>50000</v>
      </c>
      <c r="F21" s="171"/>
      <c r="G21" s="170" t="s">
        <v>0</v>
      </c>
      <c r="H21" s="172"/>
      <c r="I21" s="173" t="s">
        <v>0</v>
      </c>
      <c r="J21" s="173"/>
      <c r="K21" s="174">
        <v>12</v>
      </c>
      <c r="L21" s="175" t="s">
        <v>29</v>
      </c>
      <c r="M21" s="176">
        <f t="shared" si="3"/>
        <v>12000</v>
      </c>
      <c r="N21" s="177"/>
      <c r="O21" s="178">
        <f t="shared" si="4"/>
        <v>3.2188841201716736E-2</v>
      </c>
      <c r="P21" s="179"/>
      <c r="Q21" s="172"/>
      <c r="R21" s="180">
        <f>SUM(O21:O21)</f>
        <v>3.2188841201716736E-2</v>
      </c>
      <c r="S21" s="71"/>
      <c r="T21" s="71"/>
      <c r="U21" s="86"/>
      <c r="V21" s="58"/>
      <c r="Y21" s="59"/>
    </row>
    <row r="22" spans="1:25" ht="14.25" customHeight="1" thickTop="1">
      <c r="A22" s="24"/>
      <c r="B22" s="7"/>
      <c r="C22" s="27" t="s">
        <v>15</v>
      </c>
      <c r="D22" s="17"/>
      <c r="E22" s="87">
        <f t="shared" si="0"/>
        <v>4.3342579750346744</v>
      </c>
      <c r="F22" s="27"/>
      <c r="G22" s="64">
        <f>SUM(G11:G21)</f>
        <v>34.5</v>
      </c>
      <c r="H22" s="30"/>
      <c r="I22" s="65">
        <f>SUM(I11:I21)</f>
        <v>6921</v>
      </c>
      <c r="J22" s="65"/>
      <c r="K22" s="30">
        <f>SUM(K11:K21)</f>
        <v>138432</v>
      </c>
      <c r="L22" s="66"/>
      <c r="M22" s="67">
        <f>SUM(M11:M21)</f>
        <v>371800</v>
      </c>
      <c r="N22" s="68"/>
      <c r="O22" s="69">
        <f>SUM(O11:O21)</f>
        <v>0.99731759656652375</v>
      </c>
      <c r="P22" s="70" t="s">
        <v>16</v>
      </c>
      <c r="Q22" s="9"/>
      <c r="R22" s="71">
        <f>R17+R21</f>
        <v>0.99731759656652375</v>
      </c>
      <c r="S22" s="71"/>
      <c r="T22" s="71"/>
      <c r="U22" s="86"/>
    </row>
    <row r="23" spans="1:25" ht="14.25" customHeight="1" thickBot="1">
      <c r="A23" s="187" t="s">
        <v>42</v>
      </c>
      <c r="B23" s="188"/>
      <c r="C23" s="75">
        <f>C21</f>
        <v>1000</v>
      </c>
      <c r="D23" s="189"/>
      <c r="E23" s="76">
        <f t="shared" si="0"/>
        <v>600000</v>
      </c>
      <c r="F23" s="77"/>
      <c r="G23" s="76" t="s">
        <v>0</v>
      </c>
      <c r="H23" s="79"/>
      <c r="I23" s="78" t="s">
        <v>0</v>
      </c>
      <c r="J23" s="78"/>
      <c r="K23" s="79">
        <v>1</v>
      </c>
      <c r="L23" s="80"/>
      <c r="M23" s="81">
        <f t="shared" ref="M23" si="10">K23*C23</f>
        <v>1000</v>
      </c>
      <c r="N23" s="82"/>
      <c r="O23" s="83">
        <f t="shared" ref="O23" si="11">(M23/$K$6)</f>
        <v>2.6824034334763948E-3</v>
      </c>
      <c r="P23" s="84"/>
      <c r="Q23" s="190"/>
      <c r="R23" s="85">
        <f>O23</f>
        <v>2.6824034334763948E-3</v>
      </c>
      <c r="S23" s="191"/>
      <c r="T23" s="192"/>
      <c r="U23" s="193"/>
    </row>
    <row r="24" spans="1:25" ht="14.25" customHeight="1" thickTop="1">
      <c r="A24" s="24"/>
      <c r="B24" s="7"/>
      <c r="C24" s="27" t="s">
        <v>15</v>
      </c>
      <c r="D24" s="17"/>
      <c r="E24" s="87">
        <f t="shared" si="0"/>
        <v>4.3342266656071891</v>
      </c>
      <c r="F24" s="27"/>
      <c r="G24" s="64">
        <f>SUM(G22:G23)</f>
        <v>34.5</v>
      </c>
      <c r="H24" s="30"/>
      <c r="I24" s="65">
        <f>SUM(I22:I23)</f>
        <v>6921</v>
      </c>
      <c r="J24" s="65"/>
      <c r="K24" s="30">
        <f>SUM(K22:K23)</f>
        <v>138433</v>
      </c>
      <c r="L24" s="66"/>
      <c r="M24" s="67">
        <f>SUM(M22:M23)</f>
        <v>372800</v>
      </c>
      <c r="N24" s="68"/>
      <c r="O24" s="69">
        <f>SUM(O22:O23)</f>
        <v>1.0000000000000002</v>
      </c>
      <c r="P24" s="70"/>
      <c r="Q24" s="9"/>
      <c r="R24" s="71">
        <f>SUM(R22:R23)</f>
        <v>1.0000000000000002</v>
      </c>
      <c r="S24" s="194"/>
      <c r="T24" s="90"/>
      <c r="U24" s="98"/>
    </row>
    <row r="25" spans="1:25" s="41" customFormat="1" ht="14.25" customHeight="1">
      <c r="A25" s="24"/>
      <c r="B25" s="88"/>
      <c r="C25" s="89"/>
      <c r="D25" s="90"/>
      <c r="E25" s="91"/>
      <c r="F25" s="89"/>
      <c r="G25" s="91"/>
      <c r="H25" s="92"/>
      <c r="I25" s="93"/>
      <c r="J25" s="93"/>
      <c r="K25" s="93"/>
      <c r="L25" s="94"/>
      <c r="M25" s="95"/>
      <c r="N25" s="96"/>
      <c r="O25" s="97"/>
      <c r="P25" s="97"/>
      <c r="Q25" s="90"/>
      <c r="R25" s="90"/>
      <c r="S25" s="90"/>
      <c r="T25" s="90"/>
      <c r="U25" s="98"/>
    </row>
    <row r="26" spans="1:25" s="41" customFormat="1" ht="14.25" customHeight="1">
      <c r="A26" s="99" t="s">
        <v>37</v>
      </c>
      <c r="B26" s="88"/>
      <c r="C26" s="89"/>
      <c r="D26" s="90"/>
      <c r="E26" s="201" t="s">
        <v>30</v>
      </c>
      <c r="F26" s="202"/>
      <c r="G26" s="202"/>
      <c r="H26" s="202"/>
      <c r="I26" s="202"/>
      <c r="J26" s="202"/>
      <c r="K26" s="203"/>
      <c r="L26" s="93"/>
      <c r="M26" s="93"/>
      <c r="N26" s="96"/>
      <c r="O26" s="97"/>
      <c r="P26" s="97"/>
      <c r="Q26" s="90"/>
      <c r="R26" s="90"/>
      <c r="S26" s="90"/>
      <c r="T26" s="90"/>
      <c r="U26" s="98"/>
    </row>
    <row r="27" spans="1:25" s="41" customFormat="1" ht="14.25" customHeight="1">
      <c r="A27" s="24"/>
      <c r="B27" s="88"/>
      <c r="C27" s="89"/>
      <c r="D27" s="90"/>
      <c r="E27" s="181">
        <f>C11</f>
        <v>1</v>
      </c>
      <c r="F27" s="182" t="s">
        <v>17</v>
      </c>
      <c r="G27" s="183">
        <f>$A$6/SUM(K11)</f>
        <v>9.5238095238095237</v>
      </c>
      <c r="H27" s="184"/>
      <c r="I27" s="185">
        <f>+A16</f>
        <v>10</v>
      </c>
      <c r="J27" s="182" t="s">
        <v>17</v>
      </c>
      <c r="K27" s="186">
        <f>$A$6/SUM(K16)</f>
        <v>100</v>
      </c>
      <c r="L27" s="105"/>
      <c r="M27" s="106"/>
      <c r="N27" s="96"/>
      <c r="O27" s="97"/>
      <c r="P27" s="97"/>
      <c r="Q27" s="90"/>
      <c r="R27" s="90"/>
      <c r="S27" s="90"/>
      <c r="T27" s="90"/>
      <c r="U27" s="98"/>
    </row>
    <row r="28" spans="1:25" s="41" customFormat="1" ht="14.25" customHeight="1">
      <c r="A28" s="24"/>
      <c r="B28" s="88"/>
      <c r="C28" s="89"/>
      <c r="D28" s="90"/>
      <c r="E28" s="100">
        <f>C12</f>
        <v>2</v>
      </c>
      <c r="F28" s="9" t="s">
        <v>17</v>
      </c>
      <c r="G28" s="101">
        <f>$A$6/SUM(K12:K13)</f>
        <v>11.538461538461538</v>
      </c>
      <c r="H28" s="102"/>
      <c r="I28" s="103">
        <f>+A17</f>
        <v>20</v>
      </c>
      <c r="J28" s="9" t="s">
        <v>17</v>
      </c>
      <c r="K28" s="104">
        <f>$A$6/SUM(K17:K18)</f>
        <v>200</v>
      </c>
      <c r="L28" s="105"/>
      <c r="M28" s="106"/>
      <c r="N28" s="96"/>
      <c r="O28" s="97"/>
      <c r="P28" s="97"/>
      <c r="Q28" s="90"/>
      <c r="R28" s="90"/>
      <c r="S28" s="90"/>
      <c r="T28" s="90"/>
      <c r="U28" s="98"/>
    </row>
    <row r="29" spans="1:25" s="41" customFormat="1" ht="14.25" customHeight="1">
      <c r="A29" s="107"/>
      <c r="B29" s="88"/>
      <c r="C29" s="89"/>
      <c r="D29" s="90"/>
      <c r="E29" s="100">
        <f>C14</f>
        <v>4</v>
      </c>
      <c r="F29" s="9" t="s">
        <v>17</v>
      </c>
      <c r="G29" s="101">
        <f>$A$6/SUM(K14:K15)</f>
        <v>42.857142857142854</v>
      </c>
      <c r="H29" s="102"/>
      <c r="I29" s="103">
        <v>40</v>
      </c>
      <c r="J29" s="9" t="s">
        <v>17</v>
      </c>
      <c r="K29" s="104">
        <f>$A$6/SUM(K19:K20)</f>
        <v>1428.5714285714287</v>
      </c>
      <c r="L29" s="105"/>
      <c r="M29" s="106"/>
      <c r="N29" s="96"/>
      <c r="O29" s="97"/>
      <c r="P29" s="97"/>
      <c r="Q29" s="90"/>
      <c r="R29" s="90"/>
      <c r="S29" s="90"/>
      <c r="T29" s="90"/>
      <c r="U29" s="98"/>
    </row>
    <row r="30" spans="1:25" s="41" customFormat="1" ht="14.25" customHeight="1">
      <c r="A30" s="107"/>
      <c r="B30" s="88"/>
      <c r="C30" s="89"/>
      <c r="D30" s="90"/>
      <c r="E30" s="108"/>
      <c r="F30" s="40"/>
      <c r="G30" s="109"/>
      <c r="H30" s="110"/>
      <c r="I30" s="111">
        <f>+A21</f>
        <v>1000</v>
      </c>
      <c r="J30" s="40" t="s">
        <v>17</v>
      </c>
      <c r="K30" s="112">
        <f>$A$6/SUM(K21)</f>
        <v>50000</v>
      </c>
      <c r="L30" s="105"/>
      <c r="M30" s="106"/>
      <c r="N30" s="96"/>
      <c r="O30" s="97"/>
      <c r="P30" s="97"/>
      <c r="Q30" s="90"/>
      <c r="R30" s="90"/>
      <c r="S30" s="90"/>
      <c r="T30" s="90"/>
      <c r="U30" s="98"/>
    </row>
    <row r="31" spans="1:25" s="41" customFormat="1" ht="14.25" customHeight="1">
      <c r="A31" s="107"/>
      <c r="B31" s="88"/>
      <c r="C31" s="89"/>
      <c r="D31" s="90"/>
      <c r="E31" s="103"/>
      <c r="F31" s="9"/>
      <c r="G31" s="101"/>
      <c r="H31" s="102"/>
      <c r="I31" s="113"/>
      <c r="J31" s="9"/>
      <c r="K31" s="101"/>
      <c r="L31" s="105"/>
      <c r="M31" s="106"/>
      <c r="N31" s="96"/>
      <c r="O31" s="97"/>
      <c r="P31" s="97"/>
      <c r="Q31" s="90"/>
      <c r="R31" s="90"/>
      <c r="S31" s="90"/>
      <c r="T31" s="90"/>
      <c r="U31" s="98"/>
    </row>
    <row r="32" spans="1:25" s="41" customFormat="1" ht="14.25" customHeight="1">
      <c r="A32" s="107"/>
      <c r="B32" s="88"/>
      <c r="C32" s="89"/>
      <c r="D32" s="90"/>
      <c r="E32" s="113"/>
      <c r="F32" s="102"/>
      <c r="G32" s="101"/>
      <c r="H32" s="89"/>
      <c r="I32" s="113"/>
      <c r="J32" s="105"/>
      <c r="K32" s="106"/>
      <c r="L32" s="93"/>
      <c r="M32" s="93"/>
      <c r="N32" s="96"/>
      <c r="O32" s="97"/>
      <c r="P32" s="97"/>
      <c r="Q32" s="90"/>
      <c r="R32" s="90"/>
      <c r="S32" s="90"/>
      <c r="T32" s="90"/>
      <c r="U32" s="98"/>
    </row>
    <row r="33" spans="1:28" ht="14.25" customHeight="1">
      <c r="A33" s="114" t="s">
        <v>18</v>
      </c>
      <c r="B33" s="115" t="s">
        <v>35</v>
      </c>
      <c r="C33" s="9"/>
      <c r="D33" s="9"/>
      <c r="E33" s="116"/>
      <c r="F33" s="117"/>
      <c r="G33" s="118"/>
      <c r="H33" s="102"/>
      <c r="I33" s="105"/>
      <c r="J33" s="105"/>
      <c r="K33" s="105"/>
      <c r="L33" s="119"/>
      <c r="M33" s="120"/>
      <c r="N33" s="121"/>
      <c r="O33" s="70"/>
      <c r="P33" s="70"/>
      <c r="Q33" s="9"/>
      <c r="U33" s="12"/>
    </row>
    <row r="34" spans="1:28" ht="14.25" customHeight="1">
      <c r="A34" s="114" t="s">
        <v>29</v>
      </c>
      <c r="B34" s="115" t="s">
        <v>33</v>
      </c>
      <c r="C34" s="9"/>
      <c r="D34" s="9"/>
      <c r="E34" s="116"/>
      <c r="F34" s="117"/>
      <c r="G34" s="122"/>
      <c r="H34" s="102"/>
      <c r="I34" s="105"/>
      <c r="J34" s="105"/>
      <c r="K34" s="119"/>
      <c r="L34" s="119"/>
      <c r="M34" s="105"/>
      <c r="N34" s="121"/>
      <c r="O34" s="123"/>
      <c r="P34" s="123"/>
      <c r="Q34" s="9"/>
      <c r="U34" s="12"/>
    </row>
    <row r="35" spans="1:28" ht="14.25" customHeight="1">
      <c r="A35" s="114" t="s">
        <v>16</v>
      </c>
      <c r="B35" s="115" t="s">
        <v>19</v>
      </c>
      <c r="C35" s="9"/>
      <c r="D35" s="9"/>
      <c r="E35" s="116"/>
      <c r="F35" s="117"/>
      <c r="G35" s="122"/>
      <c r="H35" s="102"/>
      <c r="I35" s="105"/>
      <c r="J35" s="105"/>
      <c r="K35" s="119"/>
      <c r="L35" s="119"/>
      <c r="M35" s="105"/>
      <c r="N35" s="121"/>
      <c r="O35" s="123"/>
      <c r="P35" s="123"/>
      <c r="Q35" s="9"/>
      <c r="U35" s="12"/>
    </row>
    <row r="36" spans="1:28" ht="14.25" customHeight="1">
      <c r="A36" s="24"/>
      <c r="B36" s="7"/>
      <c r="C36" s="9"/>
      <c r="D36" s="9"/>
      <c r="E36" s="9"/>
      <c r="F36" s="124"/>
      <c r="G36" s="9"/>
      <c r="H36" s="9"/>
      <c r="I36" s="9"/>
      <c r="J36" s="124"/>
      <c r="K36" s="9"/>
      <c r="L36" s="9"/>
      <c r="M36" s="9"/>
      <c r="N36" s="124"/>
      <c r="O36" s="9"/>
      <c r="P36" s="9"/>
      <c r="Q36" s="9"/>
      <c r="U36" s="12"/>
      <c r="AB36" s="116"/>
    </row>
    <row r="37" spans="1:28" ht="14.25" customHeight="1">
      <c r="A37" s="125"/>
      <c r="B37" s="126"/>
      <c r="C37" s="36" t="s">
        <v>8</v>
      </c>
      <c r="D37" s="37"/>
      <c r="E37" s="37"/>
      <c r="F37" s="36" t="s">
        <v>20</v>
      </c>
      <c r="G37" s="37"/>
      <c r="H37" s="37"/>
      <c r="I37" s="37"/>
      <c r="J37" s="36" t="s">
        <v>21</v>
      </c>
      <c r="K37" s="37"/>
      <c r="L37" s="37"/>
      <c r="M37" s="37"/>
      <c r="N37" s="36" t="s">
        <v>22</v>
      </c>
      <c r="O37" s="37"/>
      <c r="P37" s="37"/>
      <c r="Q37" s="36" t="s">
        <v>23</v>
      </c>
      <c r="R37" s="37"/>
      <c r="S37" s="37"/>
      <c r="T37" s="36"/>
      <c r="U37" s="127"/>
      <c r="V37" s="128"/>
      <c r="W37" s="129"/>
      <c r="X37" s="130"/>
      <c r="Y37" s="128"/>
      <c r="AB37" s="116"/>
    </row>
    <row r="38" spans="1:28" ht="12.75" customHeight="1">
      <c r="A38" s="60">
        <f>A11</f>
        <v>1</v>
      </c>
      <c r="B38" s="61"/>
      <c r="C38" s="15">
        <f t="shared" ref="C38:C45" si="12">C11</f>
        <v>1</v>
      </c>
      <c r="D38" s="17"/>
      <c r="E38" s="17">
        <v>15</v>
      </c>
      <c r="F38" s="18" t="s">
        <v>17</v>
      </c>
      <c r="G38" s="63">
        <f t="shared" ref="G38:G45" si="13">E38*C38</f>
        <v>15</v>
      </c>
      <c r="H38" s="17"/>
      <c r="I38" s="17">
        <v>17</v>
      </c>
      <c r="J38" s="18" t="s">
        <v>17</v>
      </c>
      <c r="K38" s="63">
        <f t="shared" ref="K38:K45" si="14">I38*C38</f>
        <v>17</v>
      </c>
      <c r="L38" s="17"/>
      <c r="M38" s="17">
        <v>16</v>
      </c>
      <c r="N38" s="18" t="s">
        <v>17</v>
      </c>
      <c r="O38" s="63">
        <f t="shared" ref="O38:O45" si="15">M38*C38</f>
        <v>16</v>
      </c>
      <c r="P38" s="66">
        <v>15</v>
      </c>
      <c r="Q38" s="18" t="s">
        <v>17</v>
      </c>
      <c r="R38" s="63">
        <f t="shared" ref="R38:R45" si="16">P38*C38</f>
        <v>15</v>
      </c>
      <c r="S38" s="66"/>
      <c r="T38" s="18"/>
      <c r="U38" s="131"/>
      <c r="V38" s="132">
        <f>((M38+I38+E38+P38)*($I$9/$G$9))/4</f>
        <v>3150</v>
      </c>
      <c r="W38" s="132">
        <f>I11</f>
        <v>3150</v>
      </c>
      <c r="X38" s="133"/>
      <c r="Y38" s="134">
        <f t="shared" ref="Y38:Y45" si="17">V38-W38</f>
        <v>0</v>
      </c>
    </row>
    <row r="39" spans="1:28" ht="12.75" customHeight="1">
      <c r="A39" s="60">
        <f t="shared" ref="A39:A45" si="18">A12</f>
        <v>2</v>
      </c>
      <c r="B39" s="61"/>
      <c r="C39" s="15">
        <f t="shared" si="12"/>
        <v>2</v>
      </c>
      <c r="D39" s="17"/>
      <c r="E39" s="17">
        <v>4</v>
      </c>
      <c r="F39" s="18" t="s">
        <v>17</v>
      </c>
      <c r="G39" s="63">
        <f t="shared" si="13"/>
        <v>8</v>
      </c>
      <c r="H39" s="17"/>
      <c r="I39" s="17">
        <v>5</v>
      </c>
      <c r="J39" s="18" t="s">
        <v>17</v>
      </c>
      <c r="K39" s="63">
        <f t="shared" si="14"/>
        <v>10</v>
      </c>
      <c r="L39" s="17"/>
      <c r="M39" s="17">
        <v>7</v>
      </c>
      <c r="N39" s="18" t="s">
        <v>17</v>
      </c>
      <c r="O39" s="63">
        <f t="shared" si="15"/>
        <v>14</v>
      </c>
      <c r="P39" s="66">
        <v>4</v>
      </c>
      <c r="Q39" s="18" t="s">
        <v>17</v>
      </c>
      <c r="R39" s="63">
        <f t="shared" si="16"/>
        <v>8</v>
      </c>
      <c r="S39" s="66"/>
      <c r="T39" s="18"/>
      <c r="U39" s="131"/>
      <c r="V39" s="132">
        <f t="shared" ref="V39:V45" si="19">((M39+I39+E39+P39)*($I$9/$G$9))/4</f>
        <v>1000</v>
      </c>
      <c r="W39" s="132">
        <f t="shared" ref="W39:W45" si="20">I12</f>
        <v>1000</v>
      </c>
      <c r="X39" s="133"/>
      <c r="Y39" s="134">
        <f t="shared" si="17"/>
        <v>0</v>
      </c>
    </row>
    <row r="40" spans="1:28" ht="12.75" customHeight="1">
      <c r="A40" s="60" t="str">
        <f t="shared" si="18"/>
        <v>$1 (MONKEY)</v>
      </c>
      <c r="B40" s="61"/>
      <c r="C40" s="15">
        <f t="shared" si="12"/>
        <v>2</v>
      </c>
      <c r="D40" s="17"/>
      <c r="E40" s="17">
        <v>8</v>
      </c>
      <c r="F40" s="18" t="s">
        <v>17</v>
      </c>
      <c r="G40" s="63">
        <f t="shared" si="13"/>
        <v>16</v>
      </c>
      <c r="H40" s="17"/>
      <c r="I40" s="17">
        <v>7</v>
      </c>
      <c r="J40" s="18" t="s">
        <v>17</v>
      </c>
      <c r="K40" s="63">
        <f t="shared" si="14"/>
        <v>14</v>
      </c>
      <c r="L40" s="17"/>
      <c r="M40" s="17">
        <v>9</v>
      </c>
      <c r="N40" s="18" t="s">
        <v>17</v>
      </c>
      <c r="O40" s="63">
        <f t="shared" si="15"/>
        <v>18</v>
      </c>
      <c r="P40" s="17">
        <v>8</v>
      </c>
      <c r="Q40" s="18" t="s">
        <v>17</v>
      </c>
      <c r="R40" s="63">
        <f t="shared" si="16"/>
        <v>16</v>
      </c>
      <c r="S40" s="17"/>
      <c r="T40" s="18"/>
      <c r="U40" s="131"/>
      <c r="V40" s="132">
        <f t="shared" si="19"/>
        <v>1600</v>
      </c>
      <c r="W40" s="132">
        <f t="shared" si="20"/>
        <v>1600</v>
      </c>
      <c r="X40" s="133"/>
      <c r="Y40" s="134">
        <f t="shared" si="17"/>
        <v>0</v>
      </c>
    </row>
    <row r="41" spans="1:28" ht="12.75" customHeight="1">
      <c r="A41" s="60">
        <f t="shared" si="18"/>
        <v>4</v>
      </c>
      <c r="B41" s="61"/>
      <c r="C41" s="15">
        <f t="shared" si="12"/>
        <v>4</v>
      </c>
      <c r="D41" s="17"/>
      <c r="E41" s="17">
        <v>2</v>
      </c>
      <c r="F41" s="18" t="s">
        <v>17</v>
      </c>
      <c r="G41" s="63">
        <f t="shared" si="13"/>
        <v>8</v>
      </c>
      <c r="H41" s="17"/>
      <c r="I41" s="17">
        <v>1</v>
      </c>
      <c r="J41" s="18" t="s">
        <v>17</v>
      </c>
      <c r="K41" s="63">
        <f t="shared" si="14"/>
        <v>4</v>
      </c>
      <c r="L41" s="17"/>
      <c r="M41" s="17">
        <v>0</v>
      </c>
      <c r="N41" s="18" t="s">
        <v>17</v>
      </c>
      <c r="O41" s="63">
        <f t="shared" si="15"/>
        <v>0</v>
      </c>
      <c r="P41" s="17">
        <v>0</v>
      </c>
      <c r="Q41" s="18" t="s">
        <v>17</v>
      </c>
      <c r="R41" s="63">
        <f t="shared" si="16"/>
        <v>0</v>
      </c>
      <c r="S41" s="17"/>
      <c r="T41" s="18"/>
      <c r="U41" s="131"/>
      <c r="V41" s="132">
        <f t="shared" si="19"/>
        <v>150</v>
      </c>
      <c r="W41" s="132">
        <f t="shared" si="20"/>
        <v>150</v>
      </c>
      <c r="X41" s="133"/>
      <c r="Y41" s="134">
        <f t="shared" si="17"/>
        <v>0</v>
      </c>
    </row>
    <row r="42" spans="1:28" ht="12.75" customHeight="1">
      <c r="A42" s="60" t="str">
        <f t="shared" si="18"/>
        <v>$2 (MONKEY)</v>
      </c>
      <c r="B42" s="61"/>
      <c r="C42" s="15">
        <f t="shared" si="12"/>
        <v>4</v>
      </c>
      <c r="D42" s="17"/>
      <c r="E42" s="9">
        <v>2</v>
      </c>
      <c r="F42" s="18" t="s">
        <v>17</v>
      </c>
      <c r="G42" s="63">
        <f t="shared" si="13"/>
        <v>8</v>
      </c>
      <c r="H42" s="9"/>
      <c r="I42" s="9">
        <v>3</v>
      </c>
      <c r="J42" s="18" t="s">
        <v>17</v>
      </c>
      <c r="K42" s="63">
        <f t="shared" si="14"/>
        <v>12</v>
      </c>
      <c r="L42" s="9"/>
      <c r="M42" s="9">
        <v>4</v>
      </c>
      <c r="N42" s="18" t="s">
        <v>17</v>
      </c>
      <c r="O42" s="63">
        <f t="shared" si="15"/>
        <v>16</v>
      </c>
      <c r="P42" s="9">
        <v>2</v>
      </c>
      <c r="Q42" s="18" t="s">
        <v>17</v>
      </c>
      <c r="R42" s="63">
        <f t="shared" si="16"/>
        <v>8</v>
      </c>
      <c r="T42" s="18"/>
      <c r="U42" s="131"/>
      <c r="V42" s="132">
        <f t="shared" si="19"/>
        <v>550</v>
      </c>
      <c r="W42" s="132">
        <f t="shared" si="20"/>
        <v>550</v>
      </c>
      <c r="X42" s="128"/>
      <c r="Y42" s="134">
        <f t="shared" si="17"/>
        <v>0</v>
      </c>
    </row>
    <row r="43" spans="1:28" ht="12.75" customHeight="1">
      <c r="A43" s="60">
        <f t="shared" si="18"/>
        <v>10</v>
      </c>
      <c r="B43" s="61"/>
      <c r="C43" s="15">
        <f t="shared" si="12"/>
        <v>10</v>
      </c>
      <c r="D43" s="17"/>
      <c r="E43" s="17">
        <v>1</v>
      </c>
      <c r="F43" s="18" t="s">
        <v>17</v>
      </c>
      <c r="G43" s="63">
        <f t="shared" si="13"/>
        <v>10</v>
      </c>
      <c r="H43" s="17"/>
      <c r="I43" s="17">
        <v>1</v>
      </c>
      <c r="J43" s="18" t="s">
        <v>17</v>
      </c>
      <c r="K43" s="63">
        <f t="shared" si="14"/>
        <v>10</v>
      </c>
      <c r="L43" s="17"/>
      <c r="M43" s="66">
        <v>2</v>
      </c>
      <c r="N43" s="18" t="s">
        <v>17</v>
      </c>
      <c r="O43" s="63">
        <f t="shared" si="15"/>
        <v>20</v>
      </c>
      <c r="P43" s="66">
        <v>2</v>
      </c>
      <c r="Q43" s="18" t="s">
        <v>17</v>
      </c>
      <c r="R43" s="63">
        <f t="shared" si="16"/>
        <v>20</v>
      </c>
      <c r="S43" s="66"/>
      <c r="T43" s="18"/>
      <c r="U43" s="131"/>
      <c r="V43" s="132">
        <f t="shared" si="19"/>
        <v>300</v>
      </c>
      <c r="W43" s="132">
        <f t="shared" si="20"/>
        <v>300</v>
      </c>
      <c r="X43" s="128"/>
      <c r="Y43" s="134">
        <f t="shared" si="17"/>
        <v>0</v>
      </c>
    </row>
    <row r="44" spans="1:28" ht="12.75" customHeight="1">
      <c r="A44" s="60">
        <f t="shared" si="18"/>
        <v>20</v>
      </c>
      <c r="B44" s="61"/>
      <c r="C44" s="15">
        <f t="shared" si="12"/>
        <v>20</v>
      </c>
      <c r="D44" s="17"/>
      <c r="E44" s="17">
        <v>0</v>
      </c>
      <c r="F44" s="18" t="s">
        <v>17</v>
      </c>
      <c r="G44" s="63">
        <f t="shared" si="13"/>
        <v>0</v>
      </c>
      <c r="H44" s="17"/>
      <c r="I44" s="17">
        <v>1</v>
      </c>
      <c r="J44" s="18" t="s">
        <v>17</v>
      </c>
      <c r="K44" s="63">
        <f t="shared" si="14"/>
        <v>20</v>
      </c>
      <c r="L44" s="17"/>
      <c r="M44" s="66">
        <v>0</v>
      </c>
      <c r="N44" s="18" t="s">
        <v>17</v>
      </c>
      <c r="O44" s="63">
        <f t="shared" si="15"/>
        <v>0</v>
      </c>
      <c r="P44" s="66">
        <v>0</v>
      </c>
      <c r="Q44" s="18" t="s">
        <v>17</v>
      </c>
      <c r="R44" s="63">
        <f t="shared" si="16"/>
        <v>0</v>
      </c>
      <c r="S44" s="66"/>
      <c r="T44" s="18"/>
      <c r="U44" s="131"/>
      <c r="V44" s="132">
        <f t="shared" si="19"/>
        <v>50</v>
      </c>
      <c r="W44" s="132">
        <f t="shared" si="20"/>
        <v>50</v>
      </c>
      <c r="X44" s="128"/>
      <c r="Y44" s="134">
        <f t="shared" si="17"/>
        <v>0</v>
      </c>
    </row>
    <row r="45" spans="1:28" ht="12.75" customHeight="1">
      <c r="A45" s="135" t="str">
        <f t="shared" si="18"/>
        <v>$10 (MONKEY)</v>
      </c>
      <c r="B45" s="126"/>
      <c r="C45" s="136">
        <f t="shared" si="12"/>
        <v>20</v>
      </c>
      <c r="D45" s="37"/>
      <c r="E45" s="37">
        <v>1</v>
      </c>
      <c r="F45" s="36" t="s">
        <v>17</v>
      </c>
      <c r="G45" s="137">
        <f t="shared" si="13"/>
        <v>20</v>
      </c>
      <c r="H45" s="37"/>
      <c r="I45" s="37">
        <v>0</v>
      </c>
      <c r="J45" s="36" t="s">
        <v>17</v>
      </c>
      <c r="K45" s="137">
        <f t="shared" si="14"/>
        <v>0</v>
      </c>
      <c r="L45" s="37"/>
      <c r="M45" s="138">
        <v>0</v>
      </c>
      <c r="N45" s="36" t="s">
        <v>17</v>
      </c>
      <c r="O45" s="137">
        <f t="shared" si="15"/>
        <v>0</v>
      </c>
      <c r="P45" s="138">
        <v>1</v>
      </c>
      <c r="Q45" s="36" t="s">
        <v>17</v>
      </c>
      <c r="R45" s="137">
        <f t="shared" si="16"/>
        <v>20</v>
      </c>
      <c r="S45" s="138"/>
      <c r="T45" s="36"/>
      <c r="U45" s="139"/>
      <c r="V45" s="132">
        <f t="shared" si="19"/>
        <v>100</v>
      </c>
      <c r="W45" s="132">
        <f t="shared" si="20"/>
        <v>100</v>
      </c>
      <c r="X45" s="128"/>
      <c r="Y45" s="134">
        <f t="shared" si="17"/>
        <v>0</v>
      </c>
    </row>
    <row r="46" spans="1:28" ht="12.75" customHeight="1">
      <c r="A46" s="140" t="s">
        <v>26</v>
      </c>
      <c r="B46" s="61"/>
      <c r="C46" s="15"/>
      <c r="D46" s="17"/>
      <c r="E46" s="17">
        <f>SUM(E38:E45)</f>
        <v>33</v>
      </c>
      <c r="F46" s="18"/>
      <c r="G46" s="141">
        <f>SUM(G38:G45)</f>
        <v>85</v>
      </c>
      <c r="H46" s="17"/>
      <c r="I46" s="17">
        <f>SUM(I38:I45)</f>
        <v>35</v>
      </c>
      <c r="J46" s="18"/>
      <c r="K46" s="141">
        <f>SUM(K38:K45)</f>
        <v>87</v>
      </c>
      <c r="L46" s="17"/>
      <c r="M46" s="66">
        <f>SUM(M38:M45)</f>
        <v>38</v>
      </c>
      <c r="N46" s="18"/>
      <c r="O46" s="141">
        <f>SUM(O38:O45)</f>
        <v>84</v>
      </c>
      <c r="P46" s="66">
        <f>SUM(P38:P45)</f>
        <v>32</v>
      </c>
      <c r="Q46" s="18"/>
      <c r="R46" s="141">
        <f>SUM(R38:R45)</f>
        <v>87</v>
      </c>
      <c r="S46" s="66"/>
      <c r="T46" s="18"/>
      <c r="U46" s="142"/>
      <c r="V46" s="132"/>
      <c r="W46" s="132"/>
      <c r="X46" s="128"/>
      <c r="Y46" s="134"/>
    </row>
    <row r="47" spans="1:28" ht="12.75" customHeight="1">
      <c r="A47" s="140"/>
      <c r="B47" s="61"/>
      <c r="C47" s="15"/>
      <c r="D47" s="17"/>
      <c r="E47" s="17"/>
      <c r="F47" s="18"/>
      <c r="G47" s="141"/>
      <c r="H47" s="17"/>
      <c r="I47" s="17"/>
      <c r="J47" s="18"/>
      <c r="K47" s="141"/>
      <c r="L47" s="17"/>
      <c r="M47" s="66"/>
      <c r="N47" s="18"/>
      <c r="O47" s="141"/>
      <c r="P47" s="66"/>
      <c r="Q47" s="18"/>
      <c r="R47" s="141"/>
      <c r="S47" s="141"/>
      <c r="T47" s="141"/>
      <c r="U47" s="142"/>
      <c r="V47" s="132"/>
      <c r="W47" s="132"/>
      <c r="X47" s="128"/>
      <c r="Y47" s="134"/>
    </row>
    <row r="48" spans="1:28" ht="12.75" customHeight="1" thickBot="1">
      <c r="A48" s="143"/>
      <c r="B48" s="144"/>
      <c r="C48" s="145"/>
      <c r="D48" s="146"/>
      <c r="E48" s="146"/>
      <c r="F48" s="147"/>
      <c r="G48" s="148"/>
      <c r="H48" s="146"/>
      <c r="I48" s="146"/>
      <c r="J48" s="147"/>
      <c r="K48" s="148"/>
      <c r="L48" s="146"/>
      <c r="M48" s="149"/>
      <c r="N48" s="147"/>
      <c r="O48" s="148"/>
      <c r="P48" s="149"/>
      <c r="Q48" s="147"/>
      <c r="R48" s="148"/>
      <c r="S48" s="148"/>
      <c r="T48" s="148"/>
      <c r="U48" s="150"/>
      <c r="V48" s="132"/>
      <c r="W48" s="151">
        <f>SUM(G46+K46+O46+R46)/4</f>
        <v>85.75</v>
      </c>
      <c r="X48" s="128"/>
      <c r="Y48" s="134"/>
    </row>
    <row r="49" spans="1:25" ht="12.75" customHeight="1">
      <c r="A49" s="140"/>
      <c r="B49" s="61"/>
      <c r="C49" s="15"/>
      <c r="D49" s="17"/>
      <c r="E49" s="17"/>
      <c r="F49" s="18"/>
      <c r="G49" s="141"/>
      <c r="H49" s="17"/>
      <c r="I49" s="17"/>
      <c r="J49" s="18"/>
      <c r="K49" s="141"/>
      <c r="L49" s="17"/>
      <c r="M49" s="66"/>
      <c r="N49" s="18"/>
      <c r="O49" s="141"/>
      <c r="P49" s="66"/>
      <c r="Q49" s="18"/>
      <c r="R49" s="141"/>
      <c r="S49" s="141"/>
      <c r="T49" s="141"/>
      <c r="U49" s="141"/>
      <c r="V49" s="132"/>
      <c r="W49" s="132"/>
      <c r="X49" s="128"/>
      <c r="Y49" s="134"/>
    </row>
    <row r="50" spans="1:25" ht="12.75" customHeight="1">
      <c r="A50" s="152"/>
      <c r="B50" s="61"/>
      <c r="C50" s="15"/>
      <c r="D50" s="17"/>
      <c r="E50" s="17"/>
      <c r="F50" s="18"/>
      <c r="G50" s="141"/>
      <c r="H50" s="17"/>
      <c r="I50" s="17"/>
      <c r="J50" s="18"/>
      <c r="K50" s="141"/>
      <c r="L50" s="17"/>
      <c r="M50" s="66"/>
      <c r="N50" s="18"/>
      <c r="O50" s="141"/>
      <c r="P50" s="66"/>
      <c r="Q50" s="18"/>
      <c r="R50" s="141"/>
      <c r="S50" s="141"/>
      <c r="T50" s="141"/>
      <c r="U50" s="141"/>
      <c r="V50" s="132"/>
      <c r="W50" s="132"/>
      <c r="X50" s="128"/>
      <c r="Y50" s="134"/>
    </row>
    <row r="51" spans="1:25" ht="12.75" customHeight="1">
      <c r="A51" s="153"/>
      <c r="B51" s="7"/>
      <c r="C51" s="154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V51" s="155"/>
      <c r="W51" s="155"/>
      <c r="Y51" s="156"/>
    </row>
    <row r="52" spans="1:25" ht="12.75" customHeight="1">
      <c r="A52" s="153"/>
      <c r="B52" s="7"/>
      <c r="C52" s="154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V52" s="155"/>
      <c r="Y52" s="156"/>
    </row>
    <row r="53" spans="1:25" ht="12.75" customHeight="1">
      <c r="A53" s="153"/>
      <c r="B53" s="7"/>
      <c r="C53" s="154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V53" s="155"/>
      <c r="W53" s="155"/>
      <c r="Y53" s="156"/>
    </row>
    <row r="54" spans="1:25" ht="12.75" customHeight="1">
      <c r="A54" s="153"/>
      <c r="B54" s="7"/>
      <c r="C54" s="154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V54" s="155"/>
      <c r="W54" s="155"/>
      <c r="Y54" s="156"/>
    </row>
    <row r="55" spans="1:25" ht="14.25" customHeight="1">
      <c r="A55" s="9"/>
      <c r="B55" s="7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57"/>
      <c r="Q55" s="9"/>
      <c r="V55" s="9"/>
    </row>
    <row r="56" spans="1:25" ht="14.25" customHeight="1">
      <c r="A56" s="9"/>
      <c r="B56" s="7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58"/>
      <c r="Q56" s="9"/>
      <c r="V56" s="9"/>
    </row>
    <row r="57" spans="1:25" ht="14.25" customHeight="1">
      <c r="A57" s="26"/>
      <c r="B57" s="7"/>
      <c r="C57" s="9"/>
      <c r="D57" s="9"/>
      <c r="E57" s="9"/>
      <c r="F57" s="26"/>
      <c r="G57" s="9"/>
      <c r="H57" s="9"/>
      <c r="I57" s="11"/>
      <c r="P57" s="9"/>
      <c r="Q57" s="9"/>
      <c r="V57" s="9"/>
    </row>
    <row r="58" spans="1:25" ht="14.25" customHeight="1">
      <c r="A58" s="26"/>
      <c r="B58" s="7"/>
      <c r="C58" s="9"/>
      <c r="D58" s="9"/>
      <c r="E58" s="9"/>
      <c r="F58" s="9"/>
      <c r="G58" s="9"/>
      <c r="H58" s="9"/>
      <c r="I58" s="11"/>
      <c r="P58" s="9"/>
      <c r="Q58" s="9"/>
      <c r="V58" s="9"/>
    </row>
    <row r="59" spans="1:25" ht="14.25" customHeight="1">
      <c r="A59" s="9"/>
      <c r="B59" s="7"/>
      <c r="C59" s="9"/>
      <c r="D59" s="9"/>
      <c r="E59" s="90"/>
      <c r="F59" s="9"/>
      <c r="G59" s="9"/>
      <c r="H59" s="9"/>
      <c r="I59" s="9"/>
      <c r="P59" s="9"/>
      <c r="Q59" s="9"/>
      <c r="V59" s="9"/>
    </row>
    <row r="60" spans="1:25" ht="14.25" customHeight="1">
      <c r="A60" s="9"/>
      <c r="B60" s="7"/>
      <c r="C60" s="9"/>
      <c r="D60" s="9"/>
      <c r="E60" s="9"/>
      <c r="F60" s="9"/>
      <c r="G60" s="90"/>
      <c r="H60" s="9"/>
      <c r="I60" s="9"/>
      <c r="J60" s="9"/>
      <c r="K60" s="9"/>
      <c r="L60" s="9"/>
      <c r="M60" s="9"/>
      <c r="N60" s="9"/>
      <c r="O60" s="9"/>
      <c r="P60" s="9"/>
      <c r="Q60" s="9"/>
    </row>
    <row r="61" spans="1:25" ht="14.25" customHeight="1">
      <c r="A61" s="9"/>
      <c r="B61" s="7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</row>
    <row r="62" spans="1:25" ht="14.25" customHeight="1">
      <c r="E62" s="9"/>
    </row>
    <row r="63" spans="1:25" ht="14.25" customHeight="1">
      <c r="E63" s="9"/>
    </row>
    <row r="64" spans="1:25" ht="14.25" customHeight="1">
      <c r="E64" s="9"/>
    </row>
    <row r="65" spans="2:5" ht="14.25" customHeight="1">
      <c r="E65" s="9"/>
    </row>
    <row r="66" spans="2:5" ht="14.25" customHeight="1">
      <c r="E66" s="9"/>
    </row>
    <row r="67" spans="2:5" ht="14.25" customHeight="1">
      <c r="B67" s="2"/>
      <c r="E67" s="9"/>
    </row>
    <row r="68" spans="2:5" ht="14.25" customHeight="1">
      <c r="B68" s="2"/>
      <c r="E68" s="9"/>
    </row>
    <row r="69" spans="2:5" ht="14.25" customHeight="1">
      <c r="B69" s="2"/>
      <c r="E69" s="9"/>
    </row>
  </sheetData>
  <mergeCells count="5">
    <mergeCell ref="A1:R1"/>
    <mergeCell ref="A2:R2"/>
    <mergeCell ref="A3:R3"/>
    <mergeCell ref="A4:R4"/>
    <mergeCell ref="E26:K26"/>
  </mergeCells>
  <phoneticPr fontId="0" type="noConversion"/>
  <printOptions horizontalCentered="1"/>
  <pageMargins left="0.28000000000000003" right="0.28000000000000003" top="0.7" bottom="0.2" header="0.5" footer="0.3"/>
  <pageSetup scale="8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1406</vt:lpstr>
      <vt:lpstr>'1406'!Print_Area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2017-02-08T13:52:23Z</cp:lastPrinted>
  <dcterms:created xsi:type="dcterms:W3CDTF">1998-07-22T12:50:39Z</dcterms:created>
  <dcterms:modified xsi:type="dcterms:W3CDTF">2017-02-08T18:54:24Z</dcterms:modified>
</cp:coreProperties>
</file>