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8_{F284FABD-519B-460E-AF3B-9E769B445C79}" xr6:coauthVersionLast="32" xr6:coauthVersionMax="32" xr10:uidLastSave="{00000000-0000-0000-0000-000000000000}"/>
  <bookViews>
    <workbookView xWindow="0" yWindow="0" windowWidth="25200" windowHeight="11775" tabRatio="601" xr2:uid="{00000000-000D-0000-FFFF-FFFF00000000}"/>
  </bookViews>
  <sheets>
    <sheet name="1478" sheetId="1" r:id="rId1"/>
  </sheets>
  <definedNames>
    <definedName name="_xlnm.Print_Area" localSheetId="0">'1478'!$A$1:$R$34</definedName>
  </definedNames>
  <calcPr calcId="179017"/>
</workbook>
</file>

<file path=xl/calcChain.xml><?xml version="1.0" encoding="utf-8"?>
<calcChain xmlns="http://schemas.openxmlformats.org/spreadsheetml/2006/main">
  <c r="I17" i="1" l="1"/>
  <c r="T47" i="1" l="1"/>
  <c r="S42" i="1"/>
  <c r="S43" i="1"/>
  <c r="S44" i="1"/>
  <c r="S45" i="1"/>
  <c r="S46" i="1"/>
  <c r="S47" i="1"/>
  <c r="A42" i="1"/>
  <c r="A43" i="1"/>
  <c r="A44" i="1"/>
  <c r="A45" i="1"/>
  <c r="A46" i="1"/>
  <c r="A47" i="1"/>
  <c r="C42" i="1"/>
  <c r="C43" i="1"/>
  <c r="C44" i="1"/>
  <c r="C45" i="1"/>
  <c r="C46" i="1"/>
  <c r="C47" i="1"/>
  <c r="V47" i="1" l="1"/>
  <c r="I15" i="1"/>
  <c r="T45" i="1" s="1"/>
  <c r="V45" i="1" s="1"/>
  <c r="O47" i="1" l="1"/>
  <c r="R47" i="1" l="1"/>
  <c r="G47" i="1"/>
  <c r="K47" i="1"/>
  <c r="P48" i="1"/>
  <c r="M48" i="1"/>
  <c r="I48" i="1"/>
  <c r="E48" i="1"/>
  <c r="I12" i="1"/>
  <c r="T42" i="1" s="1"/>
  <c r="V42" i="1" s="1"/>
  <c r="I13" i="1"/>
  <c r="T43" i="1" s="1"/>
  <c r="V43" i="1" s="1"/>
  <c r="I14" i="1"/>
  <c r="T44" i="1" s="1"/>
  <c r="V44" i="1" s="1"/>
  <c r="I16" i="1"/>
  <c r="T46" i="1" s="1"/>
  <c r="V46" i="1" s="1"/>
  <c r="E25" i="1"/>
  <c r="K34" i="1" l="1"/>
  <c r="O44" i="1" l="1"/>
  <c r="K45" i="1"/>
  <c r="G46" i="1"/>
  <c r="M25" i="1"/>
  <c r="A41" i="1"/>
  <c r="K44" i="1" l="1"/>
  <c r="G44" i="1"/>
  <c r="G45" i="1"/>
  <c r="R46" i="1"/>
  <c r="O46" i="1"/>
  <c r="R45" i="1"/>
  <c r="K46" i="1"/>
  <c r="O45" i="1"/>
  <c r="R44" i="1"/>
  <c r="I34" i="1" l="1"/>
  <c r="G26" i="1" l="1"/>
  <c r="G28" i="1" s="1"/>
  <c r="E27" i="1"/>
  <c r="M27" i="1"/>
  <c r="R42" i="1"/>
  <c r="K43" i="1"/>
  <c r="C41" i="1"/>
  <c r="G41" i="1" s="1"/>
  <c r="K9" i="1"/>
  <c r="I11" i="1"/>
  <c r="E32" i="1"/>
  <c r="E31" i="1"/>
  <c r="S41" i="1"/>
  <c r="G6" i="1"/>
  <c r="K15" i="1" l="1"/>
  <c r="E24" i="1"/>
  <c r="K23" i="1"/>
  <c r="E23" i="1" s="1"/>
  <c r="K22" i="1"/>
  <c r="E22" i="1" s="1"/>
  <c r="K19" i="1"/>
  <c r="K20" i="1"/>
  <c r="K21" i="1"/>
  <c r="E21" i="1" s="1"/>
  <c r="K18" i="1"/>
  <c r="K16" i="1"/>
  <c r="K14" i="1"/>
  <c r="K13" i="1"/>
  <c r="M13" i="1" s="1"/>
  <c r="K12" i="1"/>
  <c r="E12" i="1" s="1"/>
  <c r="K17" i="1"/>
  <c r="O41" i="1"/>
  <c r="K41" i="1"/>
  <c r="G42" i="1"/>
  <c r="I26" i="1"/>
  <c r="I28" i="1" s="1"/>
  <c r="K42" i="1"/>
  <c r="K11" i="1"/>
  <c r="G43" i="1"/>
  <c r="O43" i="1"/>
  <c r="R43" i="1"/>
  <c r="T41" i="1"/>
  <c r="V41" i="1" s="1"/>
  <c r="O42" i="1"/>
  <c r="R41" i="1"/>
  <c r="M15" i="1" l="1"/>
  <c r="E15" i="1"/>
  <c r="M24" i="1"/>
  <c r="M16" i="1"/>
  <c r="E16" i="1"/>
  <c r="M14" i="1"/>
  <c r="E14" i="1"/>
  <c r="G31" i="1"/>
  <c r="E13" i="1"/>
  <c r="G32" i="1"/>
  <c r="M12" i="1"/>
  <c r="E17" i="1"/>
  <c r="M17" i="1"/>
  <c r="E19" i="1"/>
  <c r="M19" i="1"/>
  <c r="M20" i="1"/>
  <c r="E20" i="1"/>
  <c r="M18" i="1"/>
  <c r="E18" i="1"/>
  <c r="K31" i="1"/>
  <c r="K48" i="1"/>
  <c r="R48" i="1"/>
  <c r="G48" i="1"/>
  <c r="O48" i="1"/>
  <c r="K33" i="1"/>
  <c r="G33" i="1"/>
  <c r="K32" i="1"/>
  <c r="M22" i="1"/>
  <c r="K26" i="1"/>
  <c r="K28" i="1" s="1"/>
  <c r="M23" i="1"/>
  <c r="M21" i="1"/>
  <c r="M11" i="1"/>
  <c r="E11" i="1"/>
  <c r="S50" i="1" l="1"/>
  <c r="M26" i="1"/>
  <c r="E26" i="1"/>
  <c r="E28" i="1"/>
  <c r="M28" i="1" l="1"/>
  <c r="K6" i="1" s="1"/>
  <c r="O15" i="1" l="1"/>
  <c r="O14" i="1"/>
  <c r="O24" i="1"/>
  <c r="O13" i="1"/>
  <c r="O19" i="1"/>
  <c r="O16" i="1"/>
  <c r="O17" i="1"/>
  <c r="O18" i="1"/>
  <c r="O12" i="1"/>
  <c r="O23" i="1"/>
  <c r="O20" i="1"/>
  <c r="O21" i="1"/>
  <c r="O25" i="1"/>
  <c r="O22" i="1"/>
  <c r="O27" i="1"/>
  <c r="R27" i="1" s="1"/>
  <c r="O11" i="1"/>
  <c r="O6" i="1"/>
  <c r="R17" i="1" l="1"/>
  <c r="R23" i="1"/>
  <c r="R25" i="1"/>
  <c r="O26" i="1"/>
  <c r="O28" i="1" s="1"/>
  <c r="R26" i="1" l="1"/>
  <c r="R28" i="1" s="1"/>
</calcChain>
</file>

<file path=xl/sharedStrings.xml><?xml version="1.0" encoding="utf-8"?>
<sst xmlns="http://schemas.openxmlformats.org/spreadsheetml/2006/main" count="105" uniqueCount="51">
  <si>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</si>
  <si>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</si>
  <si>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</si>
  <si>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</si>
  <si>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</si>
  <si>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</si>
  <si>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</si>
  <si>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</si>
  <si>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</si>
  <si>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</si>
  <si>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</si>
  <si>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</si>
  <si>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</si>
  <si>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</si>
  <si>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</si>
  <si>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</si>
  <si>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</si>
  <si>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</si>
  <si>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</si>
  <si>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</si>
  <si>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</si>
  <si>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</si>
  <si>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</si>
  <si>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</si>
  <si>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</si>
  <si>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</si>
  <si>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</si>
  <si>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</si>
  <si>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</si>
  <si>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</si>
  <si>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</si>
  <si>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</si>
  <si>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</si>
  <si>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</si>
  <si>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</si>
  <si>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</si>
  <si>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SUBTOTAL</t>
  </si>
  <si>
    <t>$5x2</t>
  </si>
  <si>
    <t>FIND 3 FROGS = WIN $25 INSTANTLY</t>
  </si>
  <si>
    <t>FIND 3 COINS = WIN $50 INSTANTLY</t>
  </si>
  <si>
    <t>$5 + $20</t>
  </si>
  <si>
    <t>$10 + $15</t>
  </si>
  <si>
    <t>interactive drawing prizes</t>
  </si>
  <si>
    <r>
      <t>$25 w/</t>
    </r>
    <r>
      <rPr>
        <b/>
        <sz val="12"/>
        <color rgb="FF7030A0"/>
        <rFont val="Calibri"/>
        <family val="2"/>
        <scheme val="minor"/>
      </rPr>
      <t>FROGS</t>
    </r>
  </si>
  <si>
    <r>
      <t>$50 w/</t>
    </r>
    <r>
      <rPr>
        <b/>
        <sz val="12"/>
        <color rgb="FFFF0000"/>
        <rFont val="Calibri"/>
        <family val="2"/>
        <scheme val="minor"/>
      </rPr>
      <t>COINS</t>
    </r>
  </si>
  <si>
    <r>
      <t>$25 w/</t>
    </r>
    <r>
      <rPr>
        <b/>
        <sz val="12"/>
        <color rgb="FF7030A0"/>
        <rFont val="Calibri"/>
        <family val="2"/>
        <scheme val="minor"/>
      </rPr>
      <t>FROGS</t>
    </r>
    <r>
      <rPr>
        <sz val="12"/>
        <rFont val="Calibri"/>
        <family val="2"/>
        <scheme val="minor"/>
      </rPr>
      <t xml:space="preserve"> + ($10x2) + $5</t>
    </r>
  </si>
  <si>
    <r>
      <t>($25x2) + $50 w/</t>
    </r>
    <r>
      <rPr>
        <b/>
        <sz val="12"/>
        <color rgb="FFFF0000"/>
        <rFont val="Calibri"/>
        <family val="2"/>
        <scheme val="minor"/>
      </rPr>
      <t>COINS</t>
    </r>
  </si>
  <si>
    <r>
      <t>($20x2)+$10+$50 w/</t>
    </r>
    <r>
      <rPr>
        <b/>
        <sz val="12"/>
        <color rgb="FFFF0000"/>
        <rFont val="Calibri"/>
        <family val="2"/>
        <scheme val="minor"/>
      </rPr>
      <t>COINS</t>
    </r>
  </si>
  <si>
    <t>INSTANT GAME 1478 - "FROGGER"</t>
  </si>
  <si>
    <t>HIGH</t>
  </si>
  <si>
    <t>MAY 23, 2018 -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</si>
</sst>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7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0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21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0" fontId="2" fillId="2" borderId="6" xfId="0" applyNumberFormat="1" applyFont="1" applyFill="1" applyBorder="1" applyAlignment="1">
      <alignment horizontal="left"/>
    </xf>
    <xf numFmtId="10" fontId="2" fillId="0" borderId="0" xfId="0" applyNumberFormat="1" applyFont="1" applyFill="1" applyBorder="1"/>
    <xf numFmtId="0" fontId="2" fillId="0" borderId="6" xfId="0" applyFont="1" applyFill="1" applyBorder="1"/>
    <xf numFmtId="8" fontId="2" fillId="0" borderId="0" xfId="2" applyFont="1" applyBorder="1"/>
    <xf numFmtId="38" fontId="3" fillId="0" borderId="0" xfId="1" applyNumberFormat="1" applyFont="1" applyFill="1" applyBorder="1" applyAlignment="1">
      <alignment horizontal="center"/>
    </xf>
    <xf numFmtId="6" fontId="2" fillId="2" borderId="5" xfId="0" applyNumberFormat="1" applyFont="1" applyFill="1" applyBorder="1" applyAlignment="1">
      <alignment horizontal="left" vertical="top" wrapText="1"/>
    </xf>
    <xf numFmtId="38" fontId="2" fillId="2" borderId="0" xfId="1" applyNumberFormat="1" applyFont="1" applyFill="1" applyBorder="1" applyAlignment="1">
      <alignment horizontal="center" vertical="center"/>
    </xf>
    <xf numFmtId="5" fontId="2" fillId="2" borderId="0" xfId="0" applyNumberFormat="1" applyFont="1" applyFill="1" applyBorder="1" applyAlignment="1">
      <alignment horizontal="right" vertical="center"/>
    </xf>
    <xf numFmtId="5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5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38" fontId="3" fillId="2" borderId="0" xfId="1" applyNumberFormat="1" applyFont="1" applyFill="1" applyBorder="1" applyAlignment="1">
      <alignment horizontal="center"/>
    </xf>
    <xf numFmtId="10" fontId="2" fillId="2" borderId="6" xfId="0" applyNumberFormat="1" applyFont="1" applyFill="1" applyBorder="1" applyAlignment="1">
      <alignment horizontal="left" vertical="center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10" fontId="2" fillId="0" borderId="6" xfId="0" applyNumberFormat="1" applyFont="1" applyBorder="1" applyAlignment="1">
      <alignment horizontal="lef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6" fontId="2" fillId="0" borderId="19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right"/>
    </xf>
    <xf numFmtId="169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67"/>
  <sheetViews>
    <sheetView tabSelected="1" zoomScale="145" zoomScaleNormal="145" zoomScaleSheetLayoutView="70" workbookViewId="0">
      <selection activeCell="A5" sqref="A5"/>
    </sheetView>
  </sheetViews>
  <sheetFormatPr defaultColWidth="10.7109375" defaultRowHeight="14.25" customHeight="1"/>
  <cols>
    <col min="1" max="1" width="50.42578125" style="1" bestFit="1" customWidth="1"/>
    <col min="2" max="2" width="5" style="197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9.7109375" style="1" bestFit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8" t="s">
        <v>27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200"/>
    </row>
    <row r="2" spans="1:26" ht="14.25" customHeight="1">
      <c r="A2" s="201" t="s">
        <v>26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3"/>
    </row>
    <row r="3" spans="1:26" ht="14.25" customHeight="1">
      <c r="A3" s="201" t="s">
        <v>48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3"/>
    </row>
    <row r="4" spans="1:26" ht="14.25" customHeight="1">
      <c r="A4" s="204" t="s">
        <v>50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6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420000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2100000</v>
      </c>
      <c r="H6" s="12" t="s">
        <v>0</v>
      </c>
      <c r="I6" s="15" t="s">
        <v>2</v>
      </c>
      <c r="J6" s="14"/>
      <c r="K6" s="16">
        <f>M28</f>
        <v>1449400</v>
      </c>
      <c r="L6" s="14"/>
      <c r="M6" s="17" t="s">
        <v>3</v>
      </c>
      <c r="N6" s="14"/>
      <c r="O6" s="18">
        <f>K6/G6</f>
        <v>0.69019047619047624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14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33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40">
        <v>5</v>
      </c>
      <c r="B11" s="41">
        <v>1</v>
      </c>
      <c r="C11" s="42">
        <v>5</v>
      </c>
      <c r="D11" s="43"/>
      <c r="E11" s="44">
        <f t="shared" ref="E11:E28" si="0">$A$6/K11</f>
        <v>7.5</v>
      </c>
      <c r="F11" s="45"/>
      <c r="G11" s="44">
        <v>10</v>
      </c>
      <c r="H11" s="46"/>
      <c r="I11" s="47">
        <f t="shared" ref="I11:I16" si="1">G11*($I$9/$G$9)</f>
        <v>4000</v>
      </c>
      <c r="J11" s="47"/>
      <c r="K11" s="48">
        <f t="shared" ref="K11:K23" si="2">I11*$K$9</f>
        <v>56000</v>
      </c>
      <c r="L11" s="49"/>
      <c r="M11" s="50">
        <f t="shared" ref="M11:M27" si="3">K11*C11</f>
        <v>280000</v>
      </c>
      <c r="N11" s="51"/>
      <c r="O11" s="52">
        <f>(M11/$K$6)</f>
        <v>0.19318338622878434</v>
      </c>
      <c r="P11" s="53"/>
      <c r="Q11" s="54"/>
      <c r="R11" s="55"/>
      <c r="S11" s="56"/>
      <c r="V11" s="57"/>
    </row>
    <row r="12" spans="1:26" ht="14.25" customHeight="1">
      <c r="A12" s="58">
        <v>10</v>
      </c>
      <c r="B12" s="59">
        <v>1</v>
      </c>
      <c r="C12" s="60">
        <v>10</v>
      </c>
      <c r="D12" s="61"/>
      <c r="E12" s="62">
        <f t="shared" si="0"/>
        <v>33.333333333333336</v>
      </c>
      <c r="F12" s="24"/>
      <c r="G12" s="62">
        <v>2.25</v>
      </c>
      <c r="H12" s="15"/>
      <c r="I12" s="63">
        <f t="shared" si="1"/>
        <v>900</v>
      </c>
      <c r="J12" s="63"/>
      <c r="K12" s="28">
        <f t="shared" si="2"/>
        <v>12600</v>
      </c>
      <c r="L12" s="64"/>
      <c r="M12" s="65">
        <f t="shared" si="3"/>
        <v>126000</v>
      </c>
      <c r="N12" s="66"/>
      <c r="O12" s="67">
        <f t="shared" ref="O12:O19" si="4">(M12/$K$6)</f>
        <v>8.6932523802952952E-2</v>
      </c>
      <c r="P12" s="68"/>
      <c r="Q12" s="25"/>
      <c r="R12" s="9"/>
      <c r="S12" s="56"/>
      <c r="V12" s="57"/>
    </row>
    <row r="13" spans="1:26" ht="14.25" customHeight="1">
      <c r="A13" s="58" t="s">
        <v>37</v>
      </c>
      <c r="B13" s="59">
        <v>2</v>
      </c>
      <c r="C13" s="60">
        <v>10</v>
      </c>
      <c r="D13" s="61"/>
      <c r="E13" s="62">
        <f t="shared" si="0"/>
        <v>37.5</v>
      </c>
      <c r="F13" s="24"/>
      <c r="G13" s="62">
        <v>2</v>
      </c>
      <c r="H13" s="15"/>
      <c r="I13" s="63">
        <f t="shared" si="1"/>
        <v>800</v>
      </c>
      <c r="J13" s="63"/>
      <c r="K13" s="28">
        <f t="shared" si="2"/>
        <v>11200</v>
      </c>
      <c r="L13" s="64"/>
      <c r="M13" s="65">
        <f t="shared" si="3"/>
        <v>112000</v>
      </c>
      <c r="N13" s="66"/>
      <c r="O13" s="67">
        <f t="shared" si="4"/>
        <v>7.7273354491513735E-2</v>
      </c>
      <c r="P13" s="68"/>
      <c r="Q13" s="25"/>
      <c r="R13" s="9"/>
      <c r="S13" s="56"/>
      <c r="V13" s="57"/>
    </row>
    <row r="14" spans="1:26" ht="14.25" customHeight="1">
      <c r="A14" s="69">
        <v>25</v>
      </c>
      <c r="B14" s="70">
        <v>1</v>
      </c>
      <c r="C14" s="71">
        <v>25</v>
      </c>
      <c r="D14" s="72"/>
      <c r="E14" s="73">
        <f t="shared" si="0"/>
        <v>100</v>
      </c>
      <c r="F14" s="74"/>
      <c r="G14" s="73">
        <v>0.75</v>
      </c>
      <c r="H14" s="75"/>
      <c r="I14" s="76">
        <f t="shared" si="1"/>
        <v>300</v>
      </c>
      <c r="J14" s="76"/>
      <c r="K14" s="77">
        <f t="shared" si="2"/>
        <v>4200</v>
      </c>
      <c r="L14" s="78"/>
      <c r="M14" s="79">
        <f t="shared" si="3"/>
        <v>105000</v>
      </c>
      <c r="N14" s="80"/>
      <c r="O14" s="81">
        <f t="shared" si="4"/>
        <v>7.244376983579412E-2</v>
      </c>
      <c r="P14" s="82"/>
      <c r="Q14" s="75"/>
      <c r="R14" s="83"/>
      <c r="S14" s="56"/>
      <c r="V14" s="57"/>
    </row>
    <row r="15" spans="1:26" ht="14.25" customHeight="1">
      <c r="A15" s="69" t="s">
        <v>40</v>
      </c>
      <c r="B15" s="70">
        <v>2</v>
      </c>
      <c r="C15" s="71">
        <v>25</v>
      </c>
      <c r="D15" s="72"/>
      <c r="E15" s="73">
        <f t="shared" si="0"/>
        <v>100</v>
      </c>
      <c r="F15" s="74"/>
      <c r="G15" s="73">
        <v>0.75</v>
      </c>
      <c r="H15" s="75"/>
      <c r="I15" s="76">
        <f t="shared" si="1"/>
        <v>300</v>
      </c>
      <c r="J15" s="76"/>
      <c r="K15" s="77">
        <f t="shared" si="2"/>
        <v>4200</v>
      </c>
      <c r="L15" s="78"/>
      <c r="M15" s="79">
        <f t="shared" si="3"/>
        <v>105000</v>
      </c>
      <c r="N15" s="80"/>
      <c r="O15" s="81">
        <f t="shared" si="4"/>
        <v>7.244376983579412E-2</v>
      </c>
      <c r="P15" s="82"/>
      <c r="Q15" s="75"/>
      <c r="R15" s="83"/>
      <c r="S15" s="56"/>
      <c r="V15" s="57"/>
    </row>
    <row r="16" spans="1:26" ht="14.25" customHeight="1">
      <c r="A16" s="69" t="s">
        <v>41</v>
      </c>
      <c r="B16" s="70">
        <v>2</v>
      </c>
      <c r="C16" s="71">
        <v>25</v>
      </c>
      <c r="D16" s="72"/>
      <c r="E16" s="73">
        <f t="shared" si="0"/>
        <v>60</v>
      </c>
      <c r="F16" s="74"/>
      <c r="G16" s="73">
        <v>1.25</v>
      </c>
      <c r="H16" s="75"/>
      <c r="I16" s="76">
        <f t="shared" si="1"/>
        <v>500</v>
      </c>
      <c r="J16" s="76"/>
      <c r="K16" s="77">
        <f t="shared" si="2"/>
        <v>7000</v>
      </c>
      <c r="L16" s="78"/>
      <c r="M16" s="79">
        <f t="shared" si="3"/>
        <v>175000</v>
      </c>
      <c r="N16" s="80"/>
      <c r="O16" s="81">
        <f t="shared" si="4"/>
        <v>0.1207396163929902</v>
      </c>
      <c r="P16" s="82"/>
      <c r="Q16" s="75"/>
      <c r="R16" s="83" t="s">
        <v>25</v>
      </c>
      <c r="S16" s="56"/>
      <c r="V16" s="57"/>
    </row>
    <row r="17" spans="1:22" ht="14.25" customHeight="1">
      <c r="A17" s="69" t="s">
        <v>43</v>
      </c>
      <c r="B17" s="70">
        <v>1</v>
      </c>
      <c r="C17" s="71">
        <v>25</v>
      </c>
      <c r="D17" s="72"/>
      <c r="E17" s="73">
        <f t="shared" si="0"/>
        <v>50</v>
      </c>
      <c r="F17" s="74"/>
      <c r="G17" s="73">
        <v>1.5</v>
      </c>
      <c r="H17" s="75"/>
      <c r="I17" s="76">
        <f>G17*($I$9/$G$9)</f>
        <v>600</v>
      </c>
      <c r="J17" s="76"/>
      <c r="K17" s="77">
        <f t="shared" si="2"/>
        <v>8400</v>
      </c>
      <c r="L17" s="78"/>
      <c r="M17" s="79">
        <f t="shared" si="3"/>
        <v>210000</v>
      </c>
      <c r="N17" s="80"/>
      <c r="O17" s="81">
        <f t="shared" si="4"/>
        <v>0.14488753967158824</v>
      </c>
      <c r="P17" s="82"/>
      <c r="Q17" s="75"/>
      <c r="R17" s="84">
        <f>SUM(O11:O17)</f>
        <v>0.76790396025941776</v>
      </c>
      <c r="S17" s="56"/>
      <c r="V17" s="57"/>
    </row>
    <row r="18" spans="1:22" ht="14.25" customHeight="1">
      <c r="A18" s="58">
        <v>50</v>
      </c>
      <c r="B18" s="59">
        <v>1</v>
      </c>
      <c r="C18" s="60">
        <v>50</v>
      </c>
      <c r="D18" s="61"/>
      <c r="E18" s="62">
        <f t="shared" si="0"/>
        <v>600</v>
      </c>
      <c r="F18" s="24"/>
      <c r="G18" s="62" t="s">
        <v>0</v>
      </c>
      <c r="H18" s="15"/>
      <c r="I18" s="63">
        <v>50</v>
      </c>
      <c r="J18" s="63"/>
      <c r="K18" s="28">
        <f t="shared" si="2"/>
        <v>700</v>
      </c>
      <c r="L18" s="64"/>
      <c r="M18" s="65">
        <f t="shared" si="3"/>
        <v>35000</v>
      </c>
      <c r="N18" s="66"/>
      <c r="O18" s="67">
        <f t="shared" si="4"/>
        <v>2.4147923278598042E-2</v>
      </c>
      <c r="P18" s="85"/>
      <c r="Q18" s="15"/>
      <c r="R18" s="86"/>
      <c r="S18" s="87"/>
      <c r="V18" s="57"/>
    </row>
    <row r="19" spans="1:22" ht="14.25" customHeight="1">
      <c r="A19" s="58" t="s">
        <v>44</v>
      </c>
      <c r="B19" s="59">
        <v>1</v>
      </c>
      <c r="C19" s="60">
        <v>50</v>
      </c>
      <c r="D19" s="61"/>
      <c r="E19" s="62">
        <f t="shared" si="0"/>
        <v>315.78947368421052</v>
      </c>
      <c r="F19" s="24"/>
      <c r="G19" s="62" t="s">
        <v>0</v>
      </c>
      <c r="H19" s="15"/>
      <c r="I19" s="63">
        <v>95</v>
      </c>
      <c r="J19" s="63"/>
      <c r="K19" s="28">
        <f t="shared" si="2"/>
        <v>1330</v>
      </c>
      <c r="L19" s="64"/>
      <c r="M19" s="65">
        <f t="shared" si="3"/>
        <v>66500</v>
      </c>
      <c r="N19" s="66"/>
      <c r="O19" s="67">
        <f t="shared" si="4"/>
        <v>4.5881054229336277E-2</v>
      </c>
      <c r="P19" s="85"/>
      <c r="Q19" s="15"/>
      <c r="R19" s="86"/>
      <c r="S19" s="87"/>
      <c r="V19" s="57"/>
    </row>
    <row r="20" spans="1:22" ht="14.25" customHeight="1">
      <c r="A20" s="58" t="s">
        <v>45</v>
      </c>
      <c r="B20" s="88">
        <v>4</v>
      </c>
      <c r="C20" s="60">
        <v>50</v>
      </c>
      <c r="D20" s="61"/>
      <c r="E20" s="62">
        <f t="shared" si="0"/>
        <v>315.78947368421052</v>
      </c>
      <c r="F20" s="24"/>
      <c r="G20" s="62" t="s">
        <v>0</v>
      </c>
      <c r="H20" s="15"/>
      <c r="I20" s="63">
        <v>95</v>
      </c>
      <c r="J20" s="63"/>
      <c r="K20" s="28">
        <f t="shared" si="2"/>
        <v>1330</v>
      </c>
      <c r="L20" s="64"/>
      <c r="M20" s="65">
        <f t="shared" si="3"/>
        <v>66500</v>
      </c>
      <c r="N20" s="66"/>
      <c r="O20" s="67">
        <f t="shared" ref="O20:O25" si="5">(M20/$K$6)</f>
        <v>4.5881054229336277E-2</v>
      </c>
      <c r="P20" s="85"/>
      <c r="Q20" s="15"/>
      <c r="R20" s="86"/>
      <c r="S20" s="56"/>
      <c r="V20" s="57"/>
    </row>
    <row r="21" spans="1:22" ht="14.25" customHeight="1">
      <c r="A21" s="69">
        <v>100</v>
      </c>
      <c r="B21" s="70">
        <v>1</v>
      </c>
      <c r="C21" s="71">
        <v>100</v>
      </c>
      <c r="D21" s="72"/>
      <c r="E21" s="73">
        <f t="shared" si="0"/>
        <v>1764.7058823529412</v>
      </c>
      <c r="F21" s="74"/>
      <c r="G21" s="73" t="s">
        <v>0</v>
      </c>
      <c r="H21" s="75"/>
      <c r="I21" s="76">
        <v>17</v>
      </c>
      <c r="J21" s="76"/>
      <c r="K21" s="77">
        <f t="shared" si="2"/>
        <v>238</v>
      </c>
      <c r="L21" s="78"/>
      <c r="M21" s="79">
        <f t="shared" si="3"/>
        <v>23800</v>
      </c>
      <c r="N21" s="80"/>
      <c r="O21" s="81">
        <f t="shared" si="5"/>
        <v>1.6420587829446668E-2</v>
      </c>
      <c r="P21" s="82"/>
      <c r="Q21" s="75"/>
      <c r="R21" s="83"/>
      <c r="S21" s="56"/>
      <c r="V21" s="57"/>
    </row>
    <row r="22" spans="1:22" ht="15.75">
      <c r="A22" s="89" t="s">
        <v>46</v>
      </c>
      <c r="B22" s="90">
        <v>3</v>
      </c>
      <c r="C22" s="91">
        <v>100</v>
      </c>
      <c r="D22" s="92"/>
      <c r="E22" s="73">
        <f t="shared" si="0"/>
        <v>1764.7058823529412</v>
      </c>
      <c r="F22" s="93"/>
      <c r="G22" s="94" t="s">
        <v>0</v>
      </c>
      <c r="H22" s="95"/>
      <c r="I22" s="96">
        <v>17</v>
      </c>
      <c r="J22" s="96"/>
      <c r="K22" s="77">
        <f t="shared" si="2"/>
        <v>238</v>
      </c>
      <c r="L22" s="97"/>
      <c r="M22" s="79">
        <f t="shared" si="3"/>
        <v>23800</v>
      </c>
      <c r="N22" s="98"/>
      <c r="O22" s="81">
        <f t="shared" si="5"/>
        <v>1.6420587829446668E-2</v>
      </c>
      <c r="P22" s="99"/>
      <c r="Q22" s="95"/>
      <c r="R22" s="84" t="s">
        <v>24</v>
      </c>
      <c r="S22" s="56"/>
      <c r="V22" s="57"/>
    </row>
    <row r="23" spans="1:22" ht="14.25" customHeight="1">
      <c r="A23" s="69" t="s">
        <v>47</v>
      </c>
      <c r="B23" s="100">
        <v>4</v>
      </c>
      <c r="C23" s="71">
        <v>100</v>
      </c>
      <c r="D23" s="72"/>
      <c r="E23" s="73">
        <f t="shared" si="0"/>
        <v>1764.7058823529412</v>
      </c>
      <c r="F23" s="74"/>
      <c r="G23" s="73" t="s">
        <v>0</v>
      </c>
      <c r="H23" s="75"/>
      <c r="I23" s="76">
        <v>17</v>
      </c>
      <c r="J23" s="76"/>
      <c r="K23" s="77">
        <f t="shared" si="2"/>
        <v>238</v>
      </c>
      <c r="L23" s="78"/>
      <c r="M23" s="79">
        <f t="shared" si="3"/>
        <v>23800</v>
      </c>
      <c r="N23" s="80"/>
      <c r="O23" s="81">
        <f t="shared" si="5"/>
        <v>1.6420587829446668E-2</v>
      </c>
      <c r="P23" s="82"/>
      <c r="Q23" s="75"/>
      <c r="R23" s="101">
        <f>SUM(O18:O23)</f>
        <v>0.1651717952256106</v>
      </c>
      <c r="S23" s="56"/>
      <c r="V23" s="57"/>
    </row>
    <row r="24" spans="1:22" ht="14.25" customHeight="1">
      <c r="A24" s="58">
        <v>500</v>
      </c>
      <c r="B24" s="59">
        <v>1</v>
      </c>
      <c r="C24" s="60">
        <v>500</v>
      </c>
      <c r="D24" s="61"/>
      <c r="E24" s="62">
        <f t="shared" si="0"/>
        <v>7777.7777777777774</v>
      </c>
      <c r="F24" s="24"/>
      <c r="G24" s="62" t="s">
        <v>0</v>
      </c>
      <c r="H24" s="15"/>
      <c r="I24" s="63" t="s">
        <v>0</v>
      </c>
      <c r="J24" s="63"/>
      <c r="K24" s="28">
        <v>54</v>
      </c>
      <c r="L24" s="64" t="s">
        <v>31</v>
      </c>
      <c r="M24" s="65">
        <f t="shared" si="3"/>
        <v>27000</v>
      </c>
      <c r="N24" s="66"/>
      <c r="O24" s="67">
        <f t="shared" si="5"/>
        <v>1.8628397957775631E-2</v>
      </c>
      <c r="P24" s="85"/>
      <c r="Q24" s="15"/>
      <c r="R24" s="86" t="s">
        <v>49</v>
      </c>
      <c r="S24" s="56"/>
      <c r="V24" s="57"/>
    </row>
    <row r="25" spans="1:22" ht="14.25" customHeight="1" thickBot="1">
      <c r="A25" s="102">
        <v>5000</v>
      </c>
      <c r="B25" s="103">
        <v>1</v>
      </c>
      <c r="C25" s="104">
        <v>5000</v>
      </c>
      <c r="D25" s="105"/>
      <c r="E25" s="106">
        <f t="shared" si="0"/>
        <v>35000</v>
      </c>
      <c r="F25" s="107"/>
      <c r="G25" s="106" t="s">
        <v>0</v>
      </c>
      <c r="H25" s="108"/>
      <c r="I25" s="109" t="s">
        <v>0</v>
      </c>
      <c r="J25" s="109"/>
      <c r="K25" s="110">
        <v>12</v>
      </c>
      <c r="L25" s="111" t="s">
        <v>31</v>
      </c>
      <c r="M25" s="112">
        <f t="shared" si="3"/>
        <v>60000</v>
      </c>
      <c r="N25" s="113"/>
      <c r="O25" s="114">
        <f t="shared" si="5"/>
        <v>4.1396439906168071E-2</v>
      </c>
      <c r="P25" s="115"/>
      <c r="Q25" s="108"/>
      <c r="R25" s="116">
        <f>SUM(O24:O25)</f>
        <v>6.0024837863943706E-2</v>
      </c>
      <c r="S25" s="56"/>
      <c r="V25" s="57"/>
    </row>
    <row r="26" spans="1:22" ht="14.25" customHeight="1" thickTop="1">
      <c r="A26" s="21"/>
      <c r="B26" s="4"/>
      <c r="C26" s="24" t="s">
        <v>36</v>
      </c>
      <c r="D26" s="14"/>
      <c r="E26" s="117">
        <f t="shared" si="0"/>
        <v>3.8982736216818266</v>
      </c>
      <c r="F26" s="24"/>
      <c r="G26" s="62">
        <f>SUM(G11:G25)</f>
        <v>18.5</v>
      </c>
      <c r="H26" s="28"/>
      <c r="I26" s="63">
        <f>SUM(I11:I25)</f>
        <v>7691</v>
      </c>
      <c r="J26" s="63"/>
      <c r="K26" s="28">
        <f>SUM(K11:K25)</f>
        <v>107740</v>
      </c>
      <c r="L26" s="64"/>
      <c r="M26" s="65">
        <f>SUM(M11:M25)</f>
        <v>1439400</v>
      </c>
      <c r="N26" s="66"/>
      <c r="O26" s="67">
        <f>SUM(O11:O25)</f>
        <v>0.99310059334897205</v>
      </c>
      <c r="P26" s="68" t="s">
        <v>16</v>
      </c>
      <c r="Q26" s="6"/>
      <c r="R26" s="118">
        <f>R17+R23+R25</f>
        <v>0.99310059334897216</v>
      </c>
    </row>
    <row r="27" spans="1:22" ht="14.25" customHeight="1" thickBot="1">
      <c r="A27" s="119" t="s">
        <v>42</v>
      </c>
      <c r="B27" s="120"/>
      <c r="C27" s="121">
        <v>10000</v>
      </c>
      <c r="D27" s="122"/>
      <c r="E27" s="123">
        <f t="shared" si="0"/>
        <v>420000</v>
      </c>
      <c r="F27" s="124"/>
      <c r="G27" s="123" t="s">
        <v>0</v>
      </c>
      <c r="H27" s="125"/>
      <c r="I27" s="126" t="s">
        <v>0</v>
      </c>
      <c r="J27" s="126"/>
      <c r="K27" s="125">
        <v>1</v>
      </c>
      <c r="L27" s="127"/>
      <c r="M27" s="128">
        <f t="shared" si="3"/>
        <v>10000</v>
      </c>
      <c r="N27" s="129"/>
      <c r="O27" s="130">
        <f t="shared" ref="O27" si="6">(M27/$K$6)</f>
        <v>6.8994066510280113E-3</v>
      </c>
      <c r="P27" s="131"/>
      <c r="Q27" s="132"/>
      <c r="R27" s="133">
        <f>O27</f>
        <v>6.8994066510280113E-3</v>
      </c>
    </row>
    <row r="28" spans="1:22" ht="14.25" customHeight="1" thickTop="1">
      <c r="A28" s="21"/>
      <c r="B28" s="4"/>
      <c r="C28" s="24" t="s">
        <v>15</v>
      </c>
      <c r="D28" s="14"/>
      <c r="E28" s="117">
        <f t="shared" si="0"/>
        <v>3.8982374397861537</v>
      </c>
      <c r="F28" s="24"/>
      <c r="G28" s="62">
        <f>SUM(G26:G27)</f>
        <v>18.5</v>
      </c>
      <c r="H28" s="28"/>
      <c r="I28" s="63">
        <f>SUM(I26:I27)</f>
        <v>7691</v>
      </c>
      <c r="J28" s="63"/>
      <c r="K28" s="28">
        <f>SUM(K26:K27)</f>
        <v>107741</v>
      </c>
      <c r="L28" s="64"/>
      <c r="M28" s="65">
        <f>SUM(M26:M27)</f>
        <v>1449400</v>
      </c>
      <c r="N28" s="66"/>
      <c r="O28" s="67">
        <f>SUM(O26:O27)</f>
        <v>1</v>
      </c>
      <c r="P28" s="68"/>
      <c r="Q28" s="6"/>
      <c r="R28" s="118">
        <f>SUM(R26:R27)</f>
        <v>1.0000000000000002</v>
      </c>
    </row>
    <row r="29" spans="1:22" s="39" customFormat="1" ht="14.25" customHeight="1">
      <c r="A29" s="21"/>
      <c r="B29" s="134"/>
      <c r="C29" s="135"/>
      <c r="D29" s="136"/>
      <c r="E29" s="137"/>
      <c r="F29" s="135"/>
      <c r="G29" s="137"/>
      <c r="H29" s="138"/>
      <c r="I29" s="139"/>
      <c r="J29" s="139"/>
      <c r="K29" s="139"/>
      <c r="L29" s="140"/>
      <c r="M29" s="141"/>
      <c r="N29" s="142"/>
      <c r="O29" s="143"/>
      <c r="P29" s="143"/>
      <c r="Q29" s="136"/>
      <c r="R29" s="144"/>
    </row>
    <row r="30" spans="1:22" s="39" customFormat="1" ht="14.25" customHeight="1">
      <c r="A30" s="145" t="s">
        <v>38</v>
      </c>
      <c r="B30" s="134"/>
      <c r="C30" s="135"/>
      <c r="D30" s="136"/>
      <c r="E30" s="207" t="s">
        <v>32</v>
      </c>
      <c r="F30" s="208"/>
      <c r="G30" s="208"/>
      <c r="H30" s="208"/>
      <c r="I30" s="208"/>
      <c r="J30" s="208"/>
      <c r="K30" s="209"/>
      <c r="L30" s="139"/>
      <c r="M30" s="139"/>
      <c r="N30" s="142"/>
      <c r="O30" s="143"/>
      <c r="P30" s="143"/>
      <c r="Q30" s="136"/>
      <c r="R30" s="144"/>
    </row>
    <row r="31" spans="1:22" s="39" customFormat="1" ht="14.25" customHeight="1">
      <c r="A31" s="146" t="s">
        <v>39</v>
      </c>
      <c r="B31" s="134"/>
      <c r="C31" s="135"/>
      <c r="D31" s="136"/>
      <c r="E31" s="147">
        <f>C11</f>
        <v>5</v>
      </c>
      <c r="F31" s="25" t="s">
        <v>17</v>
      </c>
      <c r="G31" s="148">
        <f>$A$6/SUM(K11:K11)</f>
        <v>7.5</v>
      </c>
      <c r="H31" s="149"/>
      <c r="I31" s="150">
        <v>50</v>
      </c>
      <c r="J31" s="25" t="s">
        <v>17</v>
      </c>
      <c r="K31" s="151">
        <f>$A$6/SUM(K18:K20)</f>
        <v>125</v>
      </c>
      <c r="L31" s="152"/>
      <c r="M31" s="153"/>
      <c r="N31" s="142"/>
      <c r="O31" s="143"/>
      <c r="P31" s="143"/>
      <c r="Q31" s="136"/>
      <c r="R31" s="144"/>
    </row>
    <row r="32" spans="1:22" s="39" customFormat="1" ht="14.25" customHeight="1">
      <c r="A32" s="21"/>
      <c r="B32" s="134"/>
      <c r="C32" s="135"/>
      <c r="D32" s="136"/>
      <c r="E32" s="147">
        <f>C12</f>
        <v>10</v>
      </c>
      <c r="F32" s="25" t="s">
        <v>17</v>
      </c>
      <c r="G32" s="148">
        <f>$A$6/SUM(K12:K13)</f>
        <v>17.647058823529413</v>
      </c>
      <c r="H32" s="149"/>
      <c r="I32" s="154">
        <v>100</v>
      </c>
      <c r="J32" s="25" t="s">
        <v>17</v>
      </c>
      <c r="K32" s="151">
        <f>$A$6/SUM(K21:K23)</f>
        <v>588.23529411764707</v>
      </c>
      <c r="L32" s="152"/>
      <c r="M32" s="153"/>
      <c r="N32" s="142"/>
      <c r="O32" s="143"/>
      <c r="P32" s="143"/>
      <c r="Q32" s="136"/>
      <c r="R32" s="144"/>
    </row>
    <row r="33" spans="1:25" s="39" customFormat="1" ht="14.25" customHeight="1">
      <c r="A33" s="155"/>
      <c r="B33" s="134"/>
      <c r="C33" s="135"/>
      <c r="D33" s="136"/>
      <c r="E33" s="147">
        <v>25</v>
      </c>
      <c r="F33" s="25" t="s">
        <v>17</v>
      </c>
      <c r="G33" s="148">
        <f>$A$6/SUM(K14:K17)</f>
        <v>17.647058823529413</v>
      </c>
      <c r="H33" s="149"/>
      <c r="I33" s="156">
        <v>500</v>
      </c>
      <c r="J33" s="25" t="s">
        <v>17</v>
      </c>
      <c r="K33" s="151">
        <f>$A$6/SUM(K24:K24)</f>
        <v>7777.7777777777774</v>
      </c>
      <c r="L33" s="152"/>
      <c r="M33" s="153"/>
      <c r="N33" s="142"/>
      <c r="O33" s="143"/>
      <c r="P33" s="143"/>
      <c r="Q33" s="136"/>
      <c r="R33" s="144"/>
    </row>
    <row r="34" spans="1:25" s="39" customFormat="1" ht="14.25" customHeight="1">
      <c r="A34" s="155"/>
      <c r="B34" s="134"/>
      <c r="C34" s="135"/>
      <c r="D34" s="136"/>
      <c r="E34" s="157"/>
      <c r="F34" s="36"/>
      <c r="G34" s="158"/>
      <c r="H34" s="159"/>
      <c r="I34" s="160">
        <f>C25</f>
        <v>5000</v>
      </c>
      <c r="J34" s="36" t="s">
        <v>17</v>
      </c>
      <c r="K34" s="161">
        <f>$A$6/SUM(K25)</f>
        <v>35000</v>
      </c>
      <c r="L34" s="152"/>
      <c r="M34" s="153"/>
      <c r="N34" s="142"/>
      <c r="O34" s="143"/>
      <c r="P34" s="143"/>
      <c r="Q34" s="136"/>
      <c r="R34" s="144"/>
    </row>
    <row r="35" spans="1:25" s="39" customFormat="1" ht="14.25" customHeight="1">
      <c r="A35" s="155"/>
      <c r="B35" s="134"/>
      <c r="C35" s="135"/>
      <c r="D35" s="136"/>
      <c r="E35" s="154"/>
      <c r="F35" s="149"/>
      <c r="G35" s="148"/>
      <c r="H35" s="135"/>
      <c r="I35" s="154"/>
      <c r="J35" s="152"/>
      <c r="K35" s="153"/>
      <c r="L35" s="139"/>
      <c r="M35" s="139"/>
      <c r="N35" s="142"/>
      <c r="O35" s="143"/>
      <c r="P35" s="143"/>
      <c r="Q35" s="136"/>
      <c r="R35" s="144"/>
    </row>
    <row r="36" spans="1:25" ht="14.25" customHeight="1">
      <c r="A36" s="162" t="s">
        <v>18</v>
      </c>
      <c r="B36" s="163" t="s">
        <v>35</v>
      </c>
      <c r="C36" s="6"/>
      <c r="D36" s="6"/>
      <c r="E36" s="164"/>
      <c r="F36" s="165"/>
      <c r="G36" s="166"/>
      <c r="H36" s="149"/>
      <c r="I36" s="152"/>
      <c r="J36" s="152"/>
      <c r="K36" s="152"/>
      <c r="L36" s="167"/>
      <c r="M36" s="168"/>
      <c r="N36" s="169"/>
      <c r="O36" s="68"/>
      <c r="P36" s="68"/>
      <c r="Q36" s="6"/>
      <c r="R36" s="9"/>
    </row>
    <row r="37" spans="1:25" ht="14.25" customHeight="1">
      <c r="A37" s="162" t="s">
        <v>31</v>
      </c>
      <c r="B37" s="163" t="s">
        <v>34</v>
      </c>
      <c r="C37" s="6"/>
      <c r="D37" s="6"/>
      <c r="E37" s="164"/>
      <c r="F37" s="165"/>
      <c r="G37" s="170"/>
      <c r="H37" s="149"/>
      <c r="I37" s="152"/>
      <c r="J37" s="152"/>
      <c r="K37" s="167"/>
      <c r="L37" s="167"/>
      <c r="M37" s="152"/>
      <c r="N37" s="169"/>
      <c r="O37" s="171"/>
      <c r="P37" s="171"/>
      <c r="Q37" s="6"/>
      <c r="R37" s="9"/>
    </row>
    <row r="38" spans="1:25" ht="14.25" customHeight="1">
      <c r="A38" s="162" t="s">
        <v>16</v>
      </c>
      <c r="B38" s="163" t="s">
        <v>19</v>
      </c>
      <c r="C38" s="6"/>
      <c r="D38" s="6"/>
      <c r="E38" s="164"/>
      <c r="F38" s="165"/>
      <c r="G38" s="170"/>
      <c r="H38" s="149"/>
      <c r="I38" s="152"/>
      <c r="J38" s="152"/>
      <c r="K38" s="167"/>
      <c r="L38" s="167"/>
      <c r="M38" s="152"/>
      <c r="N38" s="169"/>
      <c r="O38" s="171"/>
      <c r="P38" s="171"/>
      <c r="Q38" s="6"/>
      <c r="R38" s="9"/>
    </row>
    <row r="39" spans="1:25" ht="14.25" customHeight="1">
      <c r="A39" s="21"/>
      <c r="B39" s="4"/>
      <c r="C39" s="6"/>
      <c r="D39" s="6"/>
      <c r="E39" s="6"/>
      <c r="F39" s="172"/>
      <c r="G39" s="6"/>
      <c r="H39" s="6"/>
      <c r="I39" s="6"/>
      <c r="J39" s="172"/>
      <c r="K39" s="6"/>
      <c r="L39" s="6"/>
      <c r="M39" s="6"/>
      <c r="N39" s="172"/>
      <c r="O39" s="6"/>
      <c r="P39" s="6"/>
      <c r="Q39" s="6"/>
      <c r="R39" s="9"/>
      <c r="Y39" s="164"/>
    </row>
    <row r="40" spans="1:25" ht="14.25" customHeight="1">
      <c r="A40" s="173"/>
      <c r="B40" s="174"/>
      <c r="C40" s="34" t="s">
        <v>8</v>
      </c>
      <c r="D40" s="175"/>
      <c r="E40" s="175"/>
      <c r="F40" s="34" t="s">
        <v>20</v>
      </c>
      <c r="G40" s="175"/>
      <c r="H40" s="175"/>
      <c r="I40" s="175"/>
      <c r="J40" s="34" t="s">
        <v>21</v>
      </c>
      <c r="K40" s="175"/>
      <c r="L40" s="175"/>
      <c r="M40" s="175"/>
      <c r="N40" s="34" t="s">
        <v>22</v>
      </c>
      <c r="O40" s="175"/>
      <c r="P40" s="175"/>
      <c r="Q40" s="34" t="s">
        <v>23</v>
      </c>
      <c r="R40" s="176"/>
      <c r="T40" s="177"/>
      <c r="U40" s="178"/>
      <c r="Y40" s="164"/>
    </row>
    <row r="41" spans="1:25" ht="12.75" customHeight="1">
      <c r="A41" s="58">
        <f>A11</f>
        <v>5</v>
      </c>
      <c r="B41" s="59"/>
      <c r="C41" s="12">
        <f>C11</f>
        <v>5</v>
      </c>
      <c r="D41" s="14"/>
      <c r="E41" s="14">
        <v>11</v>
      </c>
      <c r="F41" s="15" t="s">
        <v>17</v>
      </c>
      <c r="G41" s="61">
        <f>E41*C41</f>
        <v>55</v>
      </c>
      <c r="H41" s="14"/>
      <c r="I41" s="14">
        <v>10</v>
      </c>
      <c r="J41" s="15" t="s">
        <v>17</v>
      </c>
      <c r="K41" s="61">
        <f t="shared" ref="K41:K47" si="7">I41*C41</f>
        <v>50</v>
      </c>
      <c r="L41" s="14"/>
      <c r="M41" s="14">
        <v>9</v>
      </c>
      <c r="N41" s="15" t="s">
        <v>17</v>
      </c>
      <c r="O41" s="61">
        <f t="shared" ref="O41:O47" si="8">M41*C41</f>
        <v>45</v>
      </c>
      <c r="P41" s="64">
        <v>10</v>
      </c>
      <c r="Q41" s="15" t="s">
        <v>17</v>
      </c>
      <c r="R41" s="179">
        <f t="shared" ref="R41:R47" si="9">P41*C41</f>
        <v>50</v>
      </c>
      <c r="S41" s="180">
        <f>((M41+I41+E41+P41)*($I$9/$G$9))/4</f>
        <v>4000</v>
      </c>
      <c r="T41" s="180">
        <f>I11</f>
        <v>4000</v>
      </c>
      <c r="U41" s="181"/>
      <c r="V41" s="182">
        <f>S41-T41</f>
        <v>0</v>
      </c>
      <c r="Y41" s="164"/>
    </row>
    <row r="42" spans="1:25" ht="12.75" customHeight="1">
      <c r="A42" s="58">
        <f>A12</f>
        <v>10</v>
      </c>
      <c r="B42" s="59"/>
      <c r="C42" s="12">
        <f>C12</f>
        <v>10</v>
      </c>
      <c r="D42" s="14"/>
      <c r="E42" s="14">
        <v>4</v>
      </c>
      <c r="F42" s="15" t="s">
        <v>17</v>
      </c>
      <c r="G42" s="61">
        <f t="shared" ref="G42:G47" si="10">E42*C42</f>
        <v>40</v>
      </c>
      <c r="H42" s="14"/>
      <c r="I42" s="14">
        <v>3</v>
      </c>
      <c r="J42" s="15" t="s">
        <v>17</v>
      </c>
      <c r="K42" s="61">
        <f t="shared" si="7"/>
        <v>30</v>
      </c>
      <c r="L42" s="14"/>
      <c r="M42" s="14">
        <v>1</v>
      </c>
      <c r="N42" s="15" t="s">
        <v>17</v>
      </c>
      <c r="O42" s="61">
        <f t="shared" si="8"/>
        <v>10</v>
      </c>
      <c r="P42" s="64">
        <v>1</v>
      </c>
      <c r="Q42" s="15" t="s">
        <v>17</v>
      </c>
      <c r="R42" s="179">
        <f t="shared" si="9"/>
        <v>10</v>
      </c>
      <c r="S42" s="180">
        <f t="shared" ref="S42:S47" si="11">((M42+I42+E42+P42)*($I$9/$G$9))/4</f>
        <v>900</v>
      </c>
      <c r="T42" s="180">
        <f>I12</f>
        <v>900</v>
      </c>
      <c r="U42" s="181"/>
      <c r="V42" s="182">
        <f t="shared" ref="V42:V47" si="12">S42-T42</f>
        <v>0</v>
      </c>
    </row>
    <row r="43" spans="1:25" ht="12.75" customHeight="1">
      <c r="A43" s="58" t="str">
        <f>A13</f>
        <v>$5x2</v>
      </c>
      <c r="B43" s="59"/>
      <c r="C43" s="12">
        <f>C13</f>
        <v>10</v>
      </c>
      <c r="D43" s="14"/>
      <c r="E43" s="14">
        <v>3</v>
      </c>
      <c r="F43" s="15" t="s">
        <v>17</v>
      </c>
      <c r="G43" s="61">
        <f t="shared" si="10"/>
        <v>30</v>
      </c>
      <c r="H43" s="14"/>
      <c r="I43" s="14">
        <v>2</v>
      </c>
      <c r="J43" s="15" t="s">
        <v>17</v>
      </c>
      <c r="K43" s="61">
        <f>I43*C43</f>
        <v>20</v>
      </c>
      <c r="L43" s="14"/>
      <c r="M43" s="14">
        <v>2</v>
      </c>
      <c r="N43" s="15" t="s">
        <v>17</v>
      </c>
      <c r="O43" s="61">
        <f>M43*C43</f>
        <v>20</v>
      </c>
      <c r="P43" s="64">
        <v>1</v>
      </c>
      <c r="Q43" s="15" t="s">
        <v>17</v>
      </c>
      <c r="R43" s="179">
        <f t="shared" si="9"/>
        <v>10</v>
      </c>
      <c r="S43" s="180">
        <f t="shared" si="11"/>
        <v>800</v>
      </c>
      <c r="T43" s="180">
        <f>I13</f>
        <v>800</v>
      </c>
      <c r="U43" s="181"/>
      <c r="V43" s="182">
        <f t="shared" si="12"/>
        <v>0</v>
      </c>
    </row>
    <row r="44" spans="1:25" ht="12.75" customHeight="1">
      <c r="A44" s="58">
        <f t="shared" ref="A44:A47" si="13">A14</f>
        <v>25</v>
      </c>
      <c r="B44" s="59"/>
      <c r="C44" s="12">
        <f t="shared" ref="C44:C47" si="14">C14</f>
        <v>25</v>
      </c>
      <c r="D44" s="14"/>
      <c r="E44" s="14">
        <v>1</v>
      </c>
      <c r="F44" s="15" t="s">
        <v>17</v>
      </c>
      <c r="G44" s="61">
        <f t="shared" si="10"/>
        <v>25</v>
      </c>
      <c r="H44" s="14"/>
      <c r="I44" s="14">
        <v>0</v>
      </c>
      <c r="J44" s="15" t="s">
        <v>17</v>
      </c>
      <c r="K44" s="61">
        <f t="shared" si="7"/>
        <v>0</v>
      </c>
      <c r="L44" s="14"/>
      <c r="M44" s="14">
        <v>1</v>
      </c>
      <c r="N44" s="15" t="s">
        <v>17</v>
      </c>
      <c r="O44" s="61">
        <f t="shared" si="8"/>
        <v>25</v>
      </c>
      <c r="P44" s="14">
        <v>1</v>
      </c>
      <c r="Q44" s="15" t="s">
        <v>17</v>
      </c>
      <c r="R44" s="179">
        <f t="shared" si="9"/>
        <v>25</v>
      </c>
      <c r="S44" s="180">
        <f t="shared" si="11"/>
        <v>300</v>
      </c>
      <c r="T44" s="180">
        <f t="shared" ref="T44:T47" si="15">I14</f>
        <v>300</v>
      </c>
      <c r="V44" s="182">
        <f t="shared" si="12"/>
        <v>0</v>
      </c>
    </row>
    <row r="45" spans="1:25" ht="12.75" customHeight="1">
      <c r="A45" s="58" t="str">
        <f t="shared" si="13"/>
        <v>$5 + $20</v>
      </c>
      <c r="B45" s="59"/>
      <c r="C45" s="12">
        <f t="shared" si="14"/>
        <v>25</v>
      </c>
      <c r="D45" s="14"/>
      <c r="E45" s="14">
        <v>0</v>
      </c>
      <c r="F45" s="15" t="s">
        <v>17</v>
      </c>
      <c r="G45" s="61">
        <f t="shared" si="10"/>
        <v>0</v>
      </c>
      <c r="H45" s="14"/>
      <c r="I45" s="14">
        <v>1</v>
      </c>
      <c r="J45" s="15" t="s">
        <v>17</v>
      </c>
      <c r="K45" s="61">
        <f t="shared" si="7"/>
        <v>25</v>
      </c>
      <c r="L45" s="14"/>
      <c r="M45" s="14">
        <v>1</v>
      </c>
      <c r="N45" s="15" t="s">
        <v>17</v>
      </c>
      <c r="O45" s="61">
        <f t="shared" si="8"/>
        <v>25</v>
      </c>
      <c r="P45" s="14">
        <v>1</v>
      </c>
      <c r="Q45" s="15" t="s">
        <v>17</v>
      </c>
      <c r="R45" s="179">
        <f t="shared" si="9"/>
        <v>25</v>
      </c>
      <c r="S45" s="180">
        <f t="shared" si="11"/>
        <v>300</v>
      </c>
      <c r="T45" s="180">
        <f t="shared" si="15"/>
        <v>300</v>
      </c>
      <c r="V45" s="182">
        <f t="shared" si="12"/>
        <v>0</v>
      </c>
    </row>
    <row r="46" spans="1:25" ht="12.75" customHeight="1">
      <c r="A46" s="58" t="str">
        <f t="shared" si="13"/>
        <v>$10 + $15</v>
      </c>
      <c r="B46" s="59"/>
      <c r="C46" s="12">
        <f t="shared" si="14"/>
        <v>25</v>
      </c>
      <c r="D46" s="14"/>
      <c r="E46" s="14">
        <v>1</v>
      </c>
      <c r="F46" s="15" t="s">
        <v>17</v>
      </c>
      <c r="G46" s="61">
        <f t="shared" si="10"/>
        <v>25</v>
      </c>
      <c r="H46" s="14"/>
      <c r="I46" s="14">
        <v>2</v>
      </c>
      <c r="J46" s="15" t="s">
        <v>17</v>
      </c>
      <c r="K46" s="61">
        <f t="shared" si="7"/>
        <v>50</v>
      </c>
      <c r="L46" s="14"/>
      <c r="M46" s="14">
        <v>1</v>
      </c>
      <c r="N46" s="15" t="s">
        <v>17</v>
      </c>
      <c r="O46" s="61">
        <f t="shared" si="8"/>
        <v>25</v>
      </c>
      <c r="P46" s="14">
        <v>1</v>
      </c>
      <c r="Q46" s="15" t="s">
        <v>17</v>
      </c>
      <c r="R46" s="179">
        <f t="shared" si="9"/>
        <v>25</v>
      </c>
      <c r="S46" s="180">
        <f t="shared" si="11"/>
        <v>500</v>
      </c>
      <c r="T46" s="180">
        <f t="shared" si="15"/>
        <v>500</v>
      </c>
      <c r="V46" s="182">
        <f t="shared" si="12"/>
        <v>0</v>
      </c>
    </row>
    <row r="47" spans="1:25" ht="12.75" customHeight="1">
      <c r="A47" s="183" t="str">
        <f t="shared" si="13"/>
        <v>$25 w/FROGS</v>
      </c>
      <c r="B47" s="174"/>
      <c r="C47" s="184">
        <f t="shared" si="14"/>
        <v>25</v>
      </c>
      <c r="D47" s="175"/>
      <c r="E47" s="175">
        <v>1</v>
      </c>
      <c r="F47" s="34" t="s">
        <v>17</v>
      </c>
      <c r="G47" s="185">
        <f t="shared" si="10"/>
        <v>25</v>
      </c>
      <c r="H47" s="175"/>
      <c r="I47" s="175">
        <v>1</v>
      </c>
      <c r="J47" s="34" t="s">
        <v>17</v>
      </c>
      <c r="K47" s="185">
        <f t="shared" si="7"/>
        <v>25</v>
      </c>
      <c r="L47" s="175"/>
      <c r="M47" s="175">
        <v>2</v>
      </c>
      <c r="N47" s="34" t="s">
        <v>17</v>
      </c>
      <c r="O47" s="185">
        <f t="shared" si="8"/>
        <v>50</v>
      </c>
      <c r="P47" s="175">
        <v>2</v>
      </c>
      <c r="Q47" s="34" t="s">
        <v>17</v>
      </c>
      <c r="R47" s="186">
        <f t="shared" si="9"/>
        <v>50</v>
      </c>
      <c r="S47" s="180">
        <f t="shared" si="11"/>
        <v>600</v>
      </c>
      <c r="T47" s="180">
        <f t="shared" si="15"/>
        <v>600</v>
      </c>
      <c r="V47" s="182">
        <f t="shared" si="12"/>
        <v>0</v>
      </c>
    </row>
    <row r="48" spans="1:25" ht="12.75" customHeight="1">
      <c r="A48" s="187" t="s">
        <v>28</v>
      </c>
      <c r="B48" s="59"/>
      <c r="C48" s="12"/>
      <c r="D48" s="14"/>
      <c r="E48" s="14">
        <f>SUM(E41:E47)</f>
        <v>21</v>
      </c>
      <c r="F48" s="15"/>
      <c r="G48" s="188">
        <f>SUM(G41:G47)</f>
        <v>200</v>
      </c>
      <c r="H48" s="14"/>
      <c r="I48" s="14">
        <f>SUM(I41:I47)</f>
        <v>19</v>
      </c>
      <c r="J48" s="15"/>
      <c r="K48" s="188">
        <f>SUM(K41:K47)</f>
        <v>200</v>
      </c>
      <c r="L48" s="14"/>
      <c r="M48" s="64">
        <f>SUM(M41:M47)</f>
        <v>17</v>
      </c>
      <c r="N48" s="15"/>
      <c r="O48" s="188">
        <f>SUM(O41:O47)</f>
        <v>200</v>
      </c>
      <c r="P48" s="64">
        <f>SUM(P41:P47)</f>
        <v>17</v>
      </c>
      <c r="Q48" s="15"/>
      <c r="R48" s="189">
        <f>SUM(R41:R47)</f>
        <v>195</v>
      </c>
      <c r="S48" s="180"/>
      <c r="T48" s="180"/>
      <c r="V48" s="182"/>
    </row>
    <row r="49" spans="1:22" ht="12.75" customHeight="1">
      <c r="A49" s="58"/>
      <c r="B49" s="4"/>
      <c r="C49" s="12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9"/>
      <c r="S49" s="180"/>
      <c r="T49" s="180"/>
      <c r="V49" s="182"/>
    </row>
    <row r="50" spans="1:22" ht="12.75" customHeight="1">
      <c r="A50" s="58"/>
      <c r="B50" s="4"/>
      <c r="C50" s="1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9"/>
      <c r="S50" s="190">
        <f>SUM(G48+K48+O48+R48)/4</f>
        <v>198.75</v>
      </c>
      <c r="T50" s="180"/>
      <c r="V50" s="182"/>
    </row>
    <row r="51" spans="1:22" ht="12.75" customHeight="1">
      <c r="A51" s="21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9"/>
      <c r="S51" s="180"/>
      <c r="T51" s="180"/>
      <c r="V51" s="182"/>
    </row>
    <row r="52" spans="1:22" ht="14.25" customHeight="1" thickBot="1">
      <c r="A52" s="191"/>
      <c r="B52" s="192"/>
      <c r="C52" s="193"/>
      <c r="D52" s="193"/>
      <c r="E52" s="193"/>
      <c r="F52" s="193"/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4"/>
    </row>
    <row r="53" spans="1:22" ht="14.25" customHeight="1">
      <c r="A53" s="6"/>
      <c r="B53" s="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195"/>
      <c r="Q53" s="6"/>
      <c r="R53" s="6"/>
      <c r="S53" s="6"/>
    </row>
    <row r="54" spans="1:22" ht="14.25" customHeight="1">
      <c r="A54" s="6"/>
      <c r="B54" s="4"/>
      <c r="C54" s="6"/>
      <c r="D54" s="6"/>
      <c r="E54" s="6"/>
      <c r="F54" s="6"/>
      <c r="G54" s="6"/>
      <c r="H54" s="6"/>
      <c r="I54" s="6"/>
      <c r="P54" s="196"/>
      <c r="Q54" s="6"/>
      <c r="R54" s="6"/>
      <c r="S54" s="6"/>
    </row>
    <row r="55" spans="1:22" ht="14.25" customHeight="1">
      <c r="A55" s="23"/>
      <c r="B55" s="4"/>
      <c r="C55" s="6"/>
      <c r="D55" s="6"/>
      <c r="E55" s="6"/>
      <c r="F55" s="23"/>
      <c r="G55" s="6"/>
      <c r="H55" s="6"/>
      <c r="I55" s="8"/>
      <c r="P55" s="6"/>
      <c r="Q55" s="6"/>
      <c r="R55" s="6"/>
      <c r="S55" s="6"/>
    </row>
    <row r="56" spans="1:22" ht="14.25" customHeight="1">
      <c r="A56" s="23"/>
      <c r="B56" s="4"/>
      <c r="C56" s="6"/>
      <c r="D56" s="6"/>
      <c r="E56" s="6"/>
      <c r="F56" s="6"/>
      <c r="G56" s="6"/>
      <c r="H56" s="6"/>
      <c r="I56" s="8"/>
      <c r="P56" s="6"/>
      <c r="Q56" s="6"/>
      <c r="R56" s="6"/>
      <c r="S56" s="6"/>
    </row>
    <row r="57" spans="1:22" ht="14.25" customHeight="1">
      <c r="A57" s="6"/>
      <c r="B57" s="4"/>
      <c r="C57" s="6"/>
      <c r="D57" s="6"/>
      <c r="E57" s="136"/>
      <c r="F57" s="6"/>
      <c r="G57" s="6"/>
      <c r="H57" s="6"/>
      <c r="I57" s="6"/>
      <c r="P57" s="6"/>
      <c r="Q57" s="6"/>
      <c r="R57" s="6"/>
      <c r="S57" s="6"/>
    </row>
    <row r="58" spans="1:22" ht="14.25" customHeight="1">
      <c r="A58" s="6"/>
      <c r="B58" s="4"/>
      <c r="C58" s="6"/>
      <c r="D58" s="6"/>
      <c r="E58" s="6"/>
      <c r="F58" s="6"/>
      <c r="G58" s="13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</row>
    <row r="59" spans="1:22" ht="14.25" customHeight="1">
      <c r="A59" s="6"/>
      <c r="B59" s="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</row>
    <row r="60" spans="1:22" ht="14.25" customHeight="1">
      <c r="E60" s="6"/>
    </row>
    <row r="61" spans="1:22" ht="14.25" customHeight="1">
      <c r="E61" s="6"/>
    </row>
    <row r="62" spans="1:22" ht="14.25" customHeight="1">
      <c r="E62" s="6"/>
    </row>
    <row r="63" spans="1:22" ht="14.25" customHeight="1">
      <c r="E63" s="6"/>
    </row>
    <row r="64" spans="1:22" ht="14.25" customHeight="1">
      <c r="E64" s="6"/>
    </row>
    <row r="65" spans="2:5" ht="14.25" customHeight="1">
      <c r="B65" s="1"/>
      <c r="E65" s="6"/>
    </row>
    <row r="66" spans="2:5" ht="14.25" customHeight="1">
      <c r="B66" s="1"/>
      <c r="E66" s="6"/>
    </row>
    <row r="67" spans="2:5" ht="14.25" customHeight="1">
      <c r="B67" s="1"/>
      <c r="E67" s="6"/>
    </row>
  </sheetData>
  <mergeCells count="5">
    <mergeCell ref="A1:R1"/>
    <mergeCell ref="A2:R2"/>
    <mergeCell ref="A3:R3"/>
    <mergeCell ref="A4:R4"/>
    <mergeCell ref="E30:K30"/>
  </mergeCells>
  <phoneticPr fontId="0" type="noConversion"/>
  <printOptions horizontalCentered="1"/>
  <pageMargins left="0.28000000000000003" right="0.28000000000000003" top="0.7" bottom="0.2" header="0.5" footer="0.3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1478</vt:lpstr>
      <vt:lpstr>'1478'!Print_Area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2014-06-23T13:41:46Z</cp:lastPrinted>
  <dcterms:created xsi:type="dcterms:W3CDTF">1998-07-22T12:50:39Z</dcterms:created>
  <dcterms:modified xsi:type="dcterms:W3CDTF">2018-05-23T17:44:05Z</dcterms:modified>
</cp:coreProperties>
</file>