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<sst xmlns="http://schemas.openxmlformats.org/spreadsheetml/2006/main" count="36" uniqueCount="34">
  <si>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http://fuelcostcalculator.com</t>
  </si>
  <si>
    <t>Trip Calculator</t>
  </si>
  <si>
    <t>Cost Per Day</t>
  </si>
  <si>
    <t>Enterprise</t>
  </si>
  <si>
    <t>N/A</t>
  </si>
  <si>
    <t>Fleet Management Services - Motor Pool</t>
  </si>
  <si>
    <t>Estimated Cost Per Mile</t>
  </si>
  <si>
    <t>Locations</t>
  </si>
  <si>
    <t>http://bgs.vermont.gov/business_services/fleet/motorpool</t>
  </si>
  <si>
    <t>Estimated Cost for this Travel</t>
  </si>
  <si>
    <t>*</t>
  </si>
  <si>
    <t>27 mpg</t>
  </si>
  <si>
    <t>State Purchasing Contract 16365</t>
  </si>
  <si>
    <t>FMS - Motor Pool  Locations:</t>
  </si>
  <si>
    <t>Enterprise Rental Car Locations:</t>
  </si>
  <si>
    <t>State of Vermont Fleet Management Services</t>
  </si>
  <si>
    <t>Estimated Total Trip Length in Miles:</t>
  </si>
  <si>
    <t>Estimated Consecutive Days of Vehice Use:</t>
  </si>
  <si>
    <t xml:space="preserve">                               Fill in Estimated Trip Amounts Here:</t>
  </si>
  <si>
    <t>Estimated fuel cost per gallon:</t>
  </si>
  <si>
    <t xml:space="preserve">Follow the below weblink to view the current </t>
  </si>
  <si>
    <t>average gasoline cost per gallon in our region:</t>
  </si>
  <si>
    <t>Cost Calculation</t>
  </si>
  <si>
    <t>Cost is based on a compact car - referred to as intermediate/standard in the Enterprise Contract</t>
  </si>
  <si>
    <t>*  Estimated trip costs do NOT reflect potential expenses (staff time and/or personal vehicle use) which may be         incurred traveling to and from the rental location.</t>
  </si>
  <si>
    <t>Mileage Reimbursement - Employee is responsible for providing insurance, fuel and road side assistance</t>
  </si>
  <si>
    <t>Fleet Management Services' motor pool rental includes 100 free miles per day, insurance, fuel and free road side assistance</t>
  </si>
  <si>
    <t>Enterprise rental includes insurance; roadside assistance is provided for a fee of $61, fuel purchases are paid by the employee/employee's Dept</t>
  </si>
  <si>
    <t xml:space="preserve">                             (Duration between vehicle pick up and return)</t>
  </si>
  <si>
    <t>Highlighted blue cells must be populated for calculator to work correctly.</t>
  </si>
  <si>
    <t>Calculator - Enterprise= MPG</t>
  </si>
  <si>
    <r>
      <t>Mileage Reimbursement (</t>
    </r>
    <r>
      <rPr>
        <b/>
        <sz val="8"/>
        <rFont val="Calibri"/>
        <family val="2"/>
      </rPr>
      <t>when a fleet car is not available)</t>
    </r>
  </si>
  <si>
    <r>
      <t>Mileage Reimbursement (</t>
    </r>
    <r>
      <rPr>
        <b/>
        <sz val="8"/>
        <rFont val="Calibri"/>
        <family val="2"/>
      </rPr>
      <t>when a fleet car is available)</t>
    </r>
  </si>
  <si>
    <t>Per AoA Bulletin 2.3, you are expected to use the method of travel that is most cost effective to the state; unless, you choose to accept the lower mileage reimbursement rate.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</si>
</sst>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Calibri"/>
      <family val="2"/>
    </font>
    <font>
      <u val="single"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17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44" fontId="29" fillId="0" borderId="0" xfId="44" applyFont="1" applyFill="1" applyBorder="1" applyAlignment="1">
      <alignment/>
    </xf>
    <xf numFmtId="0" fontId="29" fillId="0" borderId="0" xfId="0" applyFont="1" applyFill="1" applyBorder="1" applyAlignment="1">
      <alignment/>
    </xf>
    <xf numFmtId="44" fontId="29" fillId="0" borderId="10" xfId="44" applyNumberFormat="1" applyFont="1" applyFill="1" applyBorder="1" applyAlignment="1">
      <alignment/>
    </xf>
    <xf numFmtId="0" fontId="29" fillId="0" borderId="0" xfId="0" applyFont="1" applyAlignment="1">
      <alignment/>
    </xf>
    <xf numFmtId="43" fontId="29" fillId="0" borderId="0" xfId="42" applyFont="1" applyFill="1" applyBorder="1" applyAlignment="1">
      <alignment/>
    </xf>
    <xf numFmtId="44" fontId="29" fillId="0" borderId="10" xfId="44" applyFont="1" applyFill="1" applyBorder="1" applyAlignment="1">
      <alignment/>
    </xf>
    <xf numFmtId="8" fontId="29" fillId="0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right" indent="1"/>
    </xf>
    <xf numFmtId="0" fontId="27" fillId="0" borderId="0" xfId="0" applyFont="1" applyAlignment="1">
      <alignment horizontal="left" vertical="top"/>
    </xf>
    <xf numFmtId="0" fontId="22" fillId="0" borderId="11" xfId="0" applyFont="1" applyFill="1" applyBorder="1" applyAlignment="1">
      <alignment horizontal="left" indent="1"/>
    </xf>
    <xf numFmtId="44" fontId="22" fillId="0" borderId="0" xfId="44" applyFont="1" applyFill="1" applyBorder="1" applyAlignment="1">
      <alignment/>
    </xf>
    <xf numFmtId="0" fontId="2" fillId="0" borderId="0" xfId="52" applyFont="1" applyFill="1" applyBorder="1" applyAlignment="1" applyProtection="1">
      <alignment horizontal="left" indent="1"/>
      <protection locked="0"/>
    </xf>
    <xf numFmtId="0" fontId="22" fillId="0" borderId="11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top" wrapText="1"/>
    </xf>
    <xf numFmtId="0" fontId="28" fillId="33" borderId="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left" indent="1"/>
    </xf>
    <xf numFmtId="44" fontId="22" fillId="34" borderId="12" xfId="0" applyNumberFormat="1" applyFont="1" applyFill="1" applyBorder="1" applyAlignment="1" applyProtection="1">
      <alignment/>
      <protection hidden="1"/>
    </xf>
    <xf numFmtId="44" fontId="28" fillId="0" borderId="0" xfId="0" applyNumberFormat="1" applyFont="1" applyFill="1" applyBorder="1" applyAlignment="1">
      <alignment horizontal="center"/>
    </xf>
    <xf numFmtId="44" fontId="22" fillId="34" borderId="13" xfId="0" applyNumberFormat="1" applyFont="1" applyFill="1" applyBorder="1" applyAlignment="1" applyProtection="1">
      <alignment/>
      <protection hidden="1"/>
    </xf>
    <xf numFmtId="44" fontId="22" fillId="0" borderId="10" xfId="44" applyFont="1" applyFill="1" applyBorder="1" applyAlignment="1">
      <alignment/>
    </xf>
    <xf numFmtId="44" fontId="22" fillId="34" borderId="14" xfId="0" applyNumberFormat="1" applyFont="1" applyFill="1" applyBorder="1" applyAlignment="1" applyProtection="1">
      <alignment/>
      <protection hidden="1"/>
    </xf>
    <xf numFmtId="44" fontId="22" fillId="0" borderId="0" xfId="0" applyNumberFormat="1" applyFont="1" applyFill="1" applyBorder="1" applyAlignment="1">
      <alignment/>
    </xf>
    <xf numFmtId="8" fontId="22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vertical="top"/>
    </xf>
    <xf numFmtId="0" fontId="28" fillId="0" borderId="11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3" fillId="0" borderId="0" xfId="52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6" borderId="18" xfId="0" applyFont="1" applyFill="1" applyBorder="1" applyAlignment="1" applyProtection="1">
      <alignment horizontal="center"/>
      <protection locked="0"/>
    </xf>
    <xf numFmtId="44" fontId="22" fillId="6" borderId="18" xfId="44" applyFont="1" applyFill="1" applyBorder="1" applyAlignment="1" applyProtection="1">
      <alignment/>
      <protection locked="0"/>
    </xf>
    <xf numFmtId="0" fontId="28" fillId="0" borderId="11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wrapText="1" inden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6" fillId="33" borderId="19" xfId="0" applyFont="1" applyFill="1" applyBorder="1" applyAlignment="1">
      <alignment horizontal="center"/>
    </xf>
    <xf numFmtId="0" fontId="26" fillId="33" borderId="20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2" fillId="6" borderId="22" xfId="0" applyFont="1" applyFill="1" applyBorder="1" applyAlignment="1">
      <alignment horizontal="left"/>
    </xf>
    <xf numFmtId="0" fontId="22" fillId="6" borderId="23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uelcostcalculator.com/" TargetMode="External" /><Relationship Id="rId2" Type="http://schemas.openxmlformats.org/officeDocument/2006/relationships/hyperlink" Target="http://bgs.vermont.gov/sites/bgs/files/pdfs/purchasing/16365.pdf" TargetMode="External" /><Relationship Id="rId3" Type="http://schemas.openxmlformats.org/officeDocument/2006/relationships/hyperlink" Target="http://bgs.vermont.gov/business_services/fleet/motorpoo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6.8515625" style="15" customWidth="1"/>
    <col min="2" max="2" width="12.00390625" style="15" customWidth="1"/>
    <col min="3" max="3" width="2.00390625" style="15" customWidth="1"/>
    <col min="4" max="4" width="13.140625" style="15" customWidth="1"/>
    <col min="5" max="5" width="12.8515625" style="15" customWidth="1"/>
    <col min="6" max="6" width="23.00390625" style="15" customWidth="1"/>
    <col min="7" max="16384" width="9.140625" style="15" customWidth="1"/>
  </cols>
  <sheetData>
    <row r="1" spans="1:6" ht="21">
      <c r="A1" s="53" t="s">
        <v>15</v>
      </c>
      <c r="B1" s="54"/>
      <c r="C1" s="54"/>
      <c r="D1" s="54"/>
      <c r="E1" s="54"/>
      <c r="F1" s="55"/>
    </row>
    <row r="2" spans="1:6" ht="21.75" thickBot="1">
      <c r="A2" s="56" t="s">
        <v>1</v>
      </c>
      <c r="B2" s="57"/>
      <c r="C2" s="57"/>
      <c r="D2" s="57"/>
      <c r="E2" s="57"/>
      <c r="F2" s="58"/>
    </row>
    <row r="3" spans="1:6" ht="15.75" customHeight="1" thickBot="1">
      <c r="A3" s="59" t="s">
        <v>18</v>
      </c>
      <c r="B3" s="60"/>
      <c r="C3" s="1"/>
      <c r="D3" s="62" t="s">
        <v>29</v>
      </c>
      <c r="E3" s="62"/>
      <c r="F3" s="63"/>
    </row>
    <row r="4" spans="1:6" ht="15.75" customHeight="1" thickBot="1">
      <c r="A4" s="16" t="s">
        <v>16</v>
      </c>
      <c r="B4" s="44"/>
      <c r="C4" s="1"/>
      <c r="D4" s="62"/>
      <c r="E4" s="62"/>
      <c r="F4" s="63"/>
    </row>
    <row r="5" spans="1:6" ht="15.75" thickBot="1">
      <c r="A5" s="16" t="s">
        <v>17</v>
      </c>
      <c r="B5" s="44"/>
      <c r="C5" s="1"/>
      <c r="D5" s="3"/>
      <c r="E5" s="3"/>
      <c r="F5" s="2"/>
    </row>
    <row r="6" spans="1:6" ht="15">
      <c r="A6" s="17" t="s">
        <v>28</v>
      </c>
      <c r="B6" s="1"/>
      <c r="C6" s="1"/>
      <c r="D6" s="13" t="s">
        <v>20</v>
      </c>
      <c r="E6" s="1"/>
      <c r="F6" s="2"/>
    </row>
    <row r="7" spans="1:6" ht="15.75" thickBot="1">
      <c r="A7" s="18"/>
      <c r="B7" s="1"/>
      <c r="C7" s="1"/>
      <c r="D7" s="13" t="s">
        <v>21</v>
      </c>
      <c r="E7" s="1"/>
      <c r="F7" s="2"/>
    </row>
    <row r="8" spans="1:6" ht="15.75" thickBot="1">
      <c r="A8" s="16" t="s">
        <v>19</v>
      </c>
      <c r="B8" s="45"/>
      <c r="C8" s="19"/>
      <c r="D8" s="20" t="s">
        <v>0</v>
      </c>
      <c r="E8" s="1"/>
      <c r="F8" s="2"/>
    </row>
    <row r="9" spans="1:6" ht="15">
      <c r="A9" s="21"/>
      <c r="B9" s="1"/>
      <c r="C9" s="1"/>
      <c r="D9" s="1"/>
      <c r="E9" s="1"/>
      <c r="F9" s="2"/>
    </row>
    <row r="10" spans="1:6" ht="17.25" customHeight="1">
      <c r="A10" s="14" t="s">
        <v>22</v>
      </c>
      <c r="B10" s="61" t="s">
        <v>9</v>
      </c>
      <c r="C10" s="22"/>
      <c r="D10" s="22"/>
      <c r="E10" s="22"/>
      <c r="F10" s="23"/>
    </row>
    <row r="11" spans="1:6" ht="30.75" thickBot="1">
      <c r="A11" s="24" t="s">
        <v>23</v>
      </c>
      <c r="B11" s="61"/>
      <c r="C11" s="25"/>
      <c r="D11" s="11" t="s">
        <v>2</v>
      </c>
      <c r="E11" s="11" t="s">
        <v>30</v>
      </c>
      <c r="F11" s="12" t="s">
        <v>6</v>
      </c>
    </row>
    <row r="12" spans="1:7" ht="15">
      <c r="A12" s="26" t="s">
        <v>5</v>
      </c>
      <c r="B12" s="27">
        <f>IF(F12&gt;0,+D12+F12,+D12)</f>
        <v>0</v>
      </c>
      <c r="C12" s="28" t="s">
        <v>10</v>
      </c>
      <c r="D12" s="4">
        <f>+B5*40</f>
        <v>0</v>
      </c>
      <c r="E12" s="5">
        <f>+B5*100</f>
        <v>0</v>
      </c>
      <c r="F12" s="6">
        <f>(+B4-E12)*0.4</f>
        <v>0</v>
      </c>
      <c r="G12" s="7"/>
    </row>
    <row r="13" spans="1:7" ht="15">
      <c r="A13" s="26" t="s">
        <v>3</v>
      </c>
      <c r="B13" s="29">
        <f>+D13+F13</f>
        <v>0</v>
      </c>
      <c r="C13" s="28" t="s">
        <v>10</v>
      </c>
      <c r="D13" s="4">
        <f>+B5*32.71</f>
        <v>0</v>
      </c>
      <c r="E13" s="8">
        <v>32</v>
      </c>
      <c r="F13" s="9">
        <f>(B8/E13)*B4</f>
        <v>0</v>
      </c>
      <c r="G13" s="7" t="s">
        <v>11</v>
      </c>
    </row>
    <row r="14" spans="1:7" ht="15.75" thickBot="1">
      <c r="A14" s="26" t="s">
        <v>31</v>
      </c>
      <c r="B14" s="31">
        <f>+F14</f>
        <v>0</v>
      </c>
      <c r="C14" s="32"/>
      <c r="D14" s="10" t="s">
        <v>4</v>
      </c>
      <c r="E14" s="5" t="s">
        <v>4</v>
      </c>
      <c r="F14" s="9">
        <f>+B4*0.54</f>
        <v>0</v>
      </c>
      <c r="G14" s="7"/>
    </row>
    <row r="15" spans="1:6" ht="15.75" thickBot="1">
      <c r="A15" s="26" t="s">
        <v>32</v>
      </c>
      <c r="B15" s="31">
        <f>+F15</f>
        <v>0</v>
      </c>
      <c r="C15" s="32"/>
      <c r="D15" s="33"/>
      <c r="E15" s="1"/>
      <c r="F15" s="9">
        <f>+B4*0.19</f>
        <v>0</v>
      </c>
    </row>
    <row r="16" spans="1:6" ht="15" customHeight="1">
      <c r="A16" s="49" t="s">
        <v>24</v>
      </c>
      <c r="B16" s="50"/>
      <c r="C16" s="50"/>
      <c r="D16" s="50"/>
      <c r="E16" s="50"/>
      <c r="F16" s="51"/>
    </row>
    <row r="17" spans="1:6" ht="15">
      <c r="A17" s="52"/>
      <c r="B17" s="50"/>
      <c r="C17" s="50"/>
      <c r="D17" s="50"/>
      <c r="E17" s="50"/>
      <c r="F17" s="51"/>
    </row>
    <row r="18" spans="1:6" ht="15">
      <c r="A18" s="34"/>
      <c r="B18" s="32"/>
      <c r="C18" s="32"/>
      <c r="D18" s="33"/>
      <c r="E18" s="1"/>
      <c r="F18" s="30"/>
    </row>
    <row r="19" spans="1:6" ht="15">
      <c r="A19" s="64" t="s">
        <v>33</v>
      </c>
      <c r="B19" s="65"/>
      <c r="C19" s="65"/>
      <c r="D19" s="65"/>
      <c r="E19" s="65"/>
      <c r="F19" s="66"/>
    </row>
    <row r="20" spans="1:6" ht="15">
      <c r="A20" s="64"/>
      <c r="B20" s="65"/>
      <c r="C20" s="65"/>
      <c r="D20" s="65"/>
      <c r="E20" s="65"/>
      <c r="F20" s="66"/>
    </row>
    <row r="21" spans="1:6" ht="15">
      <c r="A21" s="21"/>
      <c r="B21" s="1"/>
      <c r="C21" s="1"/>
      <c r="D21" s="1"/>
      <c r="E21" s="1"/>
      <c r="F21" s="2"/>
    </row>
    <row r="22" spans="1:6" ht="15">
      <c r="A22" s="35" t="s">
        <v>26</v>
      </c>
      <c r="B22" s="1"/>
      <c r="C22" s="1"/>
      <c r="D22" s="1"/>
      <c r="E22" s="1"/>
      <c r="F22" s="2"/>
    </row>
    <row r="23" spans="1:6" ht="6" customHeight="1">
      <c r="A23" s="35"/>
      <c r="B23" s="1"/>
      <c r="C23" s="1"/>
      <c r="D23" s="1"/>
      <c r="E23" s="1"/>
      <c r="F23" s="2"/>
    </row>
    <row r="24" spans="1:6" ht="32.25" customHeight="1">
      <c r="A24" s="46" t="s">
        <v>27</v>
      </c>
      <c r="B24" s="47"/>
      <c r="C24" s="47"/>
      <c r="D24" s="47"/>
      <c r="E24" s="47"/>
      <c r="F24" s="48"/>
    </row>
    <row r="25" spans="1:6" ht="6" customHeight="1">
      <c r="A25" s="36"/>
      <c r="B25" s="37"/>
      <c r="C25" s="37"/>
      <c r="D25" s="37"/>
      <c r="E25" s="37"/>
      <c r="F25" s="38"/>
    </row>
    <row r="26" spans="1:6" ht="18" customHeight="1">
      <c r="A26" s="35" t="s">
        <v>25</v>
      </c>
      <c r="B26" s="1"/>
      <c r="C26" s="1"/>
      <c r="D26" s="1"/>
      <c r="E26" s="1"/>
      <c r="F26" s="2"/>
    </row>
    <row r="27" spans="1:6" ht="21">
      <c r="A27" s="14" t="s">
        <v>7</v>
      </c>
      <c r="B27" s="22"/>
      <c r="C27" s="22"/>
      <c r="D27" s="22"/>
      <c r="E27" s="22"/>
      <c r="F27" s="23"/>
    </row>
    <row r="28" spans="1:6" ht="15">
      <c r="A28" s="21"/>
      <c r="B28" s="1"/>
      <c r="C28" s="1"/>
      <c r="D28" s="1"/>
      <c r="E28" s="1"/>
      <c r="F28" s="2"/>
    </row>
    <row r="29" spans="1:6" ht="15">
      <c r="A29" s="18" t="s">
        <v>13</v>
      </c>
      <c r="B29" s="39" t="s">
        <v>8</v>
      </c>
      <c r="C29" s="40"/>
      <c r="D29" s="1"/>
      <c r="E29" s="1"/>
      <c r="F29" s="2"/>
    </row>
    <row r="30" spans="1:6" ht="15">
      <c r="A30" s="18"/>
      <c r="B30" s="1"/>
      <c r="C30" s="1"/>
      <c r="D30" s="1"/>
      <c r="E30" s="1"/>
      <c r="F30" s="2"/>
    </row>
    <row r="31" spans="1:6" ht="15">
      <c r="A31" s="18" t="s">
        <v>14</v>
      </c>
      <c r="B31" s="39" t="s">
        <v>12</v>
      </c>
      <c r="C31" s="1"/>
      <c r="D31" s="1"/>
      <c r="E31" s="1"/>
      <c r="F31" s="2"/>
    </row>
    <row r="32" spans="1:6" ht="15.75" thickBot="1">
      <c r="A32" s="41"/>
      <c r="B32" s="42"/>
      <c r="C32" s="42"/>
      <c r="D32" s="42"/>
      <c r="E32" s="42"/>
      <c r="F32" s="43"/>
    </row>
  </sheetData>
  <sheetProtection password="C3BE" sheet="1" objects="1" scenarios="1"/>
  <mergeCells count="8">
    <mergeCell ref="A24:F24"/>
    <mergeCell ref="A16:F17"/>
    <mergeCell ref="A1:F1"/>
    <mergeCell ref="A2:F2"/>
    <mergeCell ref="A3:B3"/>
    <mergeCell ref="B10:B11"/>
    <mergeCell ref="D3:F4"/>
    <mergeCell ref="A19:F20"/>
  </mergeCells>
  <hyperlinks>
    <hyperlink ref="D8" r:id="rId1" display="http://fuelcostcalculator.com"/>
    <hyperlink ref="B31" r:id="rId2" display="State Purchasing Contract 16365"/>
    <hyperlink ref="B29" r:id="rId3" display="http://bgs.vermont.gov/business_services/fleet/motorpool"/>
  </hyperlinks>
  <printOptions/>
  <pageMargins left="0.7" right="0.7" top="0.5" bottom="0.5" header="0.3" footer="0.3"/>
  <pageSetup horizontalDpi="600" verticalDpi="6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Wilder, Harmony</dc:creator>
  <cp:keywords/>
  <dc:description/>
  <cp:lastModifiedBy>Hersey, Nicole</cp:lastModifiedBy>
  <cp:lastPrinted>2010-04-08T16:51:50Z</cp:lastPrinted>
  <dcterms:created xsi:type="dcterms:W3CDTF">2010-04-08T11:02:17Z</dcterms:created>
  <dcterms:modified xsi:type="dcterms:W3CDTF">2016-10-07T18:49:05Z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